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C:\Kunder\Aktuelt Regnskap AS\Reiseregn. 2021\"/>
    </mc:Choice>
  </mc:AlternateContent>
  <xr:revisionPtr revIDLastSave="0" documentId="8_{2E88778E-110E-4FE5-83EF-24B337EE357E}" xr6:coauthVersionLast="47" xr6:coauthVersionMax="47" xr10:uidLastSave="{00000000-0000-0000-0000-000000000000}"/>
  <bookViews>
    <workbookView xWindow="-120" yWindow="-120" windowWidth="38640" windowHeight="21240" xr2:uid="{00000000-000D-0000-FFFF-FFFF00000000}"/>
  </bookViews>
  <sheets>
    <sheet name="Aar 2021" sheetId="20" r:id="rId1"/>
    <sheet name="Aar 2020" sheetId="19" r:id="rId2"/>
    <sheet name="Aar 2019" sheetId="18" r:id="rId3"/>
  </sheets>
  <definedNames>
    <definedName name="KundeNavn" localSheetId="1">#REF!</definedName>
    <definedName name="KundeNavn" localSheetId="0">#REF!</definedName>
    <definedName name="KundeNavn">#REF!</definedName>
    <definedName name="_xlnm.Print_Area" localSheetId="2">'Aar 2019'!$A$1:$F$51</definedName>
    <definedName name="_xlnm.Print_Area" localSheetId="1">'Aar 2020'!$A$1:$F$53</definedName>
    <definedName name="_xlnm.Print_Area" localSheetId="0">'Aar 2021'!$A$1:$F$54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20" l="1"/>
  <c r="F20" i="20"/>
  <c r="B50" i="20"/>
  <c r="B49" i="20"/>
  <c r="A44" i="20"/>
  <c r="A45" i="20" s="1"/>
  <c r="A46" i="20" s="1"/>
  <c r="A47" i="20" s="1"/>
  <c r="A48" i="20" s="1"/>
  <c r="D43" i="20" s="1"/>
  <c r="D44" i="20" s="1"/>
  <c r="D45" i="20" s="1"/>
  <c r="D46" i="20" s="1"/>
  <c r="D47" i="20" s="1"/>
  <c r="D48" i="20" s="1"/>
  <c r="D49" i="20" s="1"/>
  <c r="D50" i="20" s="1"/>
  <c r="D51" i="20" s="1"/>
  <c r="D52" i="20" s="1"/>
  <c r="D53" i="20" s="1"/>
  <c r="D54" i="20" s="1"/>
  <c r="B43" i="20"/>
  <c r="F41" i="20"/>
  <c r="F33" i="20"/>
  <c r="F23" i="20"/>
  <c r="F14" i="20"/>
  <c r="F26" i="20" l="1"/>
  <c r="F29" i="20" s="1"/>
  <c r="F30" i="20" s="1"/>
  <c r="F18" i="20"/>
  <c r="F34" i="20" s="1"/>
  <c r="F35" i="20" s="1"/>
  <c r="F36" i="20" s="1"/>
  <c r="B44" i="20"/>
  <c r="B45" i="20" s="1"/>
  <c r="B46" i="20" s="1"/>
  <c r="B47" i="20" s="1"/>
  <c r="B48" i="20" s="1"/>
  <c r="E43" i="20" s="1"/>
  <c r="E44" i="20" s="1"/>
  <c r="E45" i="20" s="1"/>
  <c r="E46" i="20" s="1"/>
  <c r="E47" i="20" s="1"/>
  <c r="E48" i="20" s="1"/>
  <c r="E49" i="20" s="1"/>
  <c r="E50" i="20" s="1"/>
  <c r="E51" i="20" s="1"/>
  <c r="E52" i="20" s="1"/>
  <c r="E53" i="20" s="1"/>
  <c r="E54" i="20" s="1"/>
  <c r="F21" i="19"/>
  <c r="F20" i="19"/>
  <c r="B49" i="19"/>
  <c r="B48" i="19"/>
  <c r="F38" i="20" l="1"/>
  <c r="A43" i="19"/>
  <c r="A44" i="19" s="1"/>
  <c r="A45" i="19" s="1"/>
  <c r="A46" i="19" s="1"/>
  <c r="A47" i="19" s="1"/>
  <c r="D42" i="19" s="1"/>
  <c r="D43" i="19" s="1"/>
  <c r="D44" i="19" s="1"/>
  <c r="D45" i="19" s="1"/>
  <c r="D46" i="19" s="1"/>
  <c r="D47" i="19" s="1"/>
  <c r="D48" i="19" s="1"/>
  <c r="D49" i="19" s="1"/>
  <c r="D50" i="19" s="1"/>
  <c r="D51" i="19" s="1"/>
  <c r="D52" i="19" s="1"/>
  <c r="D53" i="19" s="1"/>
  <c r="B42" i="19"/>
  <c r="F40" i="19"/>
  <c r="F33" i="19"/>
  <c r="F23" i="19"/>
  <c r="F13" i="19"/>
  <c r="F26" i="19" l="1"/>
  <c r="F29" i="19" s="1"/>
  <c r="F17" i="19"/>
  <c r="F34" i="19" s="1"/>
  <c r="F35" i="19" s="1"/>
  <c r="F36" i="19" s="1"/>
  <c r="B43" i="19"/>
  <c r="B44" i="19" s="1"/>
  <c r="B45" i="19" s="1"/>
  <c r="B46" i="19" s="1"/>
  <c r="B47" i="19" s="1"/>
  <c r="E42" i="19" s="1"/>
  <c r="E43" i="19" s="1"/>
  <c r="E44" i="19" s="1"/>
  <c r="E45" i="19" s="1"/>
  <c r="E46" i="19" s="1"/>
  <c r="E47" i="19" s="1"/>
  <c r="E48" i="19" s="1"/>
  <c r="E49" i="19" s="1"/>
  <c r="E50" i="19" s="1"/>
  <c r="E51" i="19" s="1"/>
  <c r="E52" i="19" s="1"/>
  <c r="E53" i="19" s="1"/>
  <c r="F30" i="19" l="1"/>
  <c r="F38" i="19" s="1"/>
  <c r="F20" i="18"/>
  <c r="F24" i="18"/>
  <c r="F21" i="18"/>
  <c r="B47" i="18"/>
  <c r="B46" i="18"/>
  <c r="A41" i="18"/>
  <c r="A42" i="18" s="1"/>
  <c r="A43" i="18" s="1"/>
  <c r="A44" i="18" s="1"/>
  <c r="A45" i="18" s="1"/>
  <c r="D40" i="18" s="1"/>
  <c r="D41" i="18" s="1"/>
  <c r="D42" i="18" s="1"/>
  <c r="D43" i="18" s="1"/>
  <c r="D44" i="18" s="1"/>
  <c r="D45" i="18" s="1"/>
  <c r="D46" i="18" s="1"/>
  <c r="D47" i="18" s="1"/>
  <c r="D48" i="18" s="1"/>
  <c r="D49" i="18" s="1"/>
  <c r="D50" i="18" s="1"/>
  <c r="D51" i="18" s="1"/>
  <c r="B40" i="18"/>
  <c r="F38" i="18"/>
  <c r="F31" i="18"/>
  <c r="F13" i="18"/>
  <c r="F17" i="18" l="1"/>
  <c r="F32" i="18" s="1"/>
  <c r="F33" i="18" s="1"/>
  <c r="F34" i="18" s="1"/>
  <c r="B41" i="18"/>
  <c r="B42" i="18" s="1"/>
  <c r="B43" i="18" s="1"/>
  <c r="B44" i="18" s="1"/>
  <c r="B45" i="18" s="1"/>
  <c r="E40" i="18" s="1"/>
  <c r="E41" i="18" s="1"/>
  <c r="E42" i="18" s="1"/>
  <c r="E43" i="18" s="1"/>
  <c r="E44" i="18" s="1"/>
  <c r="E45" i="18" s="1"/>
  <c r="E46" i="18" s="1"/>
  <c r="E47" i="18" s="1"/>
  <c r="E48" i="18" s="1"/>
  <c r="E49" i="18" s="1"/>
  <c r="E50" i="18" s="1"/>
  <c r="E51" i="18" s="1"/>
  <c r="F27" i="18"/>
  <c r="F28" i="18"/>
  <c r="F3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Your User Name</author>
    <author>Hilde Thronæs</author>
    <author>Magne Olufsen</author>
  </authors>
  <commentList>
    <comment ref="A1" authorId="0" shapeId="0" xr:uid="{7399A92F-59D7-4096-B413-8B7146D60CB0}">
      <text>
        <r>
          <rPr>
            <b/>
            <sz val="8"/>
            <color indexed="81"/>
            <rFont val="Tahoma"/>
            <family val="2"/>
          </rPr>
          <t>Ved bytte av bil
i året, må det fylles
ut ett skjema for
hver bil.</t>
        </r>
      </text>
    </comment>
    <comment ref="F8" authorId="1" shapeId="0" xr:uid="{3C7E5A0C-62FF-4847-A527-5A71566F6B65}">
      <text>
        <r>
          <rPr>
            <sz val="9"/>
            <color indexed="81"/>
            <rFont val="Calibri"/>
            <family val="2"/>
            <scheme val="minor"/>
          </rPr>
          <t>Bilens offisielle listepris
(ikke fakturaverdien) 
på tidspunktet for første 
gangs registrering, 
inkludert verdien av 
ekstrautstyr som f.eks 
radio, skistativ, vinterhjul, 
tilhengerfeste osv.
Listeprisen for biler er 
inntatt bl.a i Sticos 
Oppslag.</t>
        </r>
      </text>
    </comment>
    <comment ref="A9" authorId="1" shapeId="0" xr:uid="{45C5E043-7368-4AE4-BA2F-BEB896E751C8}">
      <text>
        <r>
          <rPr>
            <sz val="9"/>
            <color indexed="81"/>
            <rFont val="Tahoma"/>
            <family val="2"/>
          </rPr>
          <t>Det året bilen ble registrert 1. gang (ikke nødvendigvis det samme som bilens årsmodell). 
For bruktimporterte biler brukes det år bilen ble registrert 1. gang i utlandet.</t>
        </r>
        <r>
          <rPr>
            <b/>
            <sz val="9"/>
            <color indexed="81"/>
            <rFont val="Tahoma"/>
            <family val="2"/>
          </rPr>
          <t xml:space="preserve">
</t>
        </r>
      </text>
    </comment>
    <comment ref="A10" authorId="2" shapeId="0" xr:uid="{49088E80-6AA2-4095-8A39-10400C5E09FF}">
      <text>
        <r>
          <rPr>
            <sz val="8"/>
            <color indexed="81"/>
            <rFont val="Tahoma"/>
            <family val="2"/>
          </rPr>
          <t>For biler som kun drives med elektrisk kraft skal beregningsgrunnlaget settes til 50 % av listeprisen som ny. 
For el-bil som er eldre enn 3 år pr. 1. januar i inntektståret settes beregningsgrunnlaget til 37,5 % av bilens listepris som ny. 
NB! Dette gjelder kun el-biler, ikke hybridbiler og andre kjøretøy som ikke har reg.nr. som begynner med bokstavene EL.</t>
        </r>
        <r>
          <rPr>
            <sz val="9"/>
            <color indexed="81"/>
            <rFont val="Tahoma"/>
            <family val="2"/>
          </rPr>
          <t xml:space="preserve">
</t>
        </r>
      </text>
    </comment>
    <comment ref="F11" authorId="1" shapeId="0" xr:uid="{033C0932-73EB-4F66-89BF-9CD35E3D5533}">
      <text>
        <r>
          <rPr>
            <sz val="9"/>
            <color indexed="81"/>
            <rFont val="Calibri"/>
            <family val="2"/>
            <scheme val="minor"/>
          </rPr>
          <t xml:space="preserve">Antall km i løpet av 
året bilen er brukt
i forbindelse med 
yrket/næringen.
Yrkeskjøring over 
40 000 km gir lavere
privat fordel dersom dette er dokumentert med elektronisk kjørebok.
</t>
        </r>
      </text>
    </comment>
    <comment ref="F14" authorId="1" shapeId="0" xr:uid="{9C67766E-F2D6-4A3C-8F9A-FF4C9C27E4DB}">
      <text>
        <r>
          <rPr>
            <sz val="9"/>
            <color indexed="81"/>
            <rFont val="Calibri"/>
            <family val="2"/>
            <scheme val="minor"/>
          </rPr>
          <t>Her innlegges hele og påbegynte kalendermåneder bilen er benyttet.
Eks 1: Hvis bilen anskaffes 
           20. august regnes 
           5 måneder (aug-des).
Eks 2: Hvis bilen anskaffes 
           20. august og selges 
           5. oktober, regnes 
           3 mnd (aug-okt).
Antall mnd har betydning for beregning av fordelen ved privat bruk av bilen.</t>
        </r>
      </text>
    </comment>
    <comment ref="F16" authorId="1" shapeId="0" xr:uid="{EB1F29C5-777E-4269-8788-2F28391DCD1F}">
      <text>
        <r>
          <rPr>
            <sz val="9"/>
            <color indexed="81"/>
            <rFont val="Calibri"/>
            <family val="2"/>
            <scheme val="minor"/>
          </rPr>
          <t>Regnskapsførte 
bilkostnader i året 
(den periode bilen
har stått til disposisjon)
vedr næringsbilen,
utenom avskrivninger 
og ev leasingkostn.</t>
        </r>
      </text>
    </comment>
    <comment ref="F17" authorId="1" shapeId="0" xr:uid="{14002B50-9DB8-4B49-B199-08E84B012ACE}">
      <text>
        <r>
          <rPr>
            <sz val="9"/>
            <color indexed="81"/>
            <rFont val="Calibri"/>
            <family val="2"/>
            <scheme val="minor"/>
          </rPr>
          <t>Hvis næringsbilen er 
leaset fylles her inn 
årets leasingkostnader 
vedr bilen iflg regnskapet.</t>
        </r>
      </text>
    </comment>
    <comment ref="F18" authorId="1" shapeId="0" xr:uid="{87CFD1D3-FB68-407A-9EB3-B34BC60FF5EC}">
      <text>
        <r>
          <rPr>
            <sz val="9"/>
            <color indexed="81"/>
            <rFont val="Calibri"/>
            <family val="2"/>
            <scheme val="minor"/>
          </rPr>
          <t>Saldoavskrivninger beregnes med 17 % 
pr år fra bilen var ny. Avskrivningene beregnes 
av bilens listepris som ny -  ikke av faktisk kostpris.
Avskrivningsgrunnlaget pr 01.01.2021, som det skal 
regnes 17 % avskrivning av, er bilens listepris som ny 
minus 17 % for kjøpsåret og hvert av de øvrige årene.
F.eks vil en bil som var ny i 2019 ha en verdi pr. 01.01.2021 på 68,89 % av opprinnelig listepris, som er beregnet slik: 
Avskr.2019: 100 - 17 % = 83. 
Avskr.2020:   83 - 17 % = 68,89
Beregnet avskrivn. 2021 = 68,89 * 17 % = 11,7 % av opprinnelig listepris som ny.</t>
        </r>
      </text>
    </comment>
    <comment ref="A22" authorId="2" shapeId="0" xr:uid="{37F4BC66-AF48-40C6-BBC9-2A6B38F02D0D}">
      <text>
        <r>
          <rPr>
            <sz val="8"/>
            <color indexed="81"/>
            <rFont val="Tahoma"/>
            <family val="2"/>
          </rPr>
          <t>Varebil klasse 2 eller lett lastebil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Your User Name</author>
    <author>Hilde Thronæs</author>
    <author>Magne Olufsen</author>
  </authors>
  <commentList>
    <comment ref="A1" authorId="0" shapeId="0" xr:uid="{6E0504CF-29FD-4C3B-B5CD-ED4E64F6C4CA}">
      <text>
        <r>
          <rPr>
            <b/>
            <sz val="8"/>
            <color indexed="81"/>
            <rFont val="Tahoma"/>
            <family val="2"/>
          </rPr>
          <t>Ved bytte av bil
i året, må det fylles
ut ett skjema for
hver bil.</t>
        </r>
      </text>
    </comment>
    <comment ref="F7" authorId="1" shapeId="0" xr:uid="{3E428BF6-580A-460D-A861-7664AB804BEA}">
      <text>
        <r>
          <rPr>
            <sz val="9"/>
            <color indexed="81"/>
            <rFont val="Calibri"/>
            <family val="2"/>
            <scheme val="minor"/>
          </rPr>
          <t>Bilens offisielle listepris
(ikke fakturaverdien) 
på tidspunktet for første 
gangs registrering, 
inkludert verdien av 
ekstrautstyr som f.eks 
radio, skistativ, vinterhjul, 
tilhengerfeste osv.
Listeprisen for biler er 
inntatt bl.a i Sticos 
Oppslag.</t>
        </r>
      </text>
    </comment>
    <comment ref="A9" authorId="2" shapeId="0" xr:uid="{654D07F9-7DD4-4E6C-8819-BF3C81D14B0A}">
      <text>
        <r>
          <rPr>
            <sz val="8"/>
            <color indexed="81"/>
            <rFont val="Tahoma"/>
            <family val="2"/>
          </rPr>
          <t>For biler som kun drives med elektrisk kraft skal beregningsgrunnlaget settes til 50 % av listeprisen som ny. 
For el-bil som er eldre enn 3 år pr. 1. januar i inntektståret settes beregningsgrunnlaget til 37,5 % av bilens listepris som ny. 
NB! Dette gjelder kun el-biler, ikke hybridbiler og andre kjøretøy som ikke har reg.nr. som begynner med bokstavene EL.</t>
        </r>
        <r>
          <rPr>
            <sz val="9"/>
            <color indexed="81"/>
            <rFont val="Tahoma"/>
            <family val="2"/>
          </rPr>
          <t xml:space="preserve">
</t>
        </r>
      </text>
    </comment>
    <comment ref="F10" authorId="1" shapeId="0" xr:uid="{3D0EB366-A506-45CC-A2B7-A2754FA65342}">
      <text>
        <r>
          <rPr>
            <sz val="9"/>
            <color indexed="81"/>
            <rFont val="Calibri"/>
            <family val="2"/>
            <scheme val="minor"/>
          </rPr>
          <t xml:space="preserve">Antall km i løpet av 
året bilen er brukt
i forbindelse med 
yrket/næringen.
Yrkeskjøring over 
40 000 km gir lavere
privat fordel dersom dette er dokumentert med elektronisk kjørebok.
</t>
        </r>
      </text>
    </comment>
    <comment ref="F13" authorId="1" shapeId="0" xr:uid="{ED011D4E-452E-4713-A008-945B9D093481}">
      <text>
        <r>
          <rPr>
            <sz val="9"/>
            <color indexed="81"/>
            <rFont val="Calibri"/>
            <family val="2"/>
            <scheme val="minor"/>
          </rPr>
          <t>Her innlegges hele og påbegynte kalendermåneder bilen er benyttet.
Eks 1: Hvis bilen anskaffes 
           20. august regnes 
           5 måneder (aug-des).
Eks 2: Hvis bilen anskaffes 
           20. august og selges 
           5. oktober, regnes 
           3 mnd (aug-okt).
Antall mnd har betydning for beregning av fordelen ved privat bruk av bilen.</t>
        </r>
      </text>
    </comment>
    <comment ref="F15" authorId="1" shapeId="0" xr:uid="{00CB1BAB-2FB6-4F2B-A0D2-588D0F2CDB08}">
      <text>
        <r>
          <rPr>
            <sz val="9"/>
            <color indexed="81"/>
            <rFont val="Calibri"/>
            <family val="2"/>
            <scheme val="minor"/>
          </rPr>
          <t>Regnskapsførte 
bilkostnader i året 
(den periode bilen
har stått til disposisjon)
vedr næringsbilen,
utenom avskrivninger 
og ev leasingkostn.</t>
        </r>
      </text>
    </comment>
    <comment ref="F16" authorId="1" shapeId="0" xr:uid="{CA6ADBDE-D68D-492A-912A-86B7C78A4F70}">
      <text>
        <r>
          <rPr>
            <sz val="9"/>
            <color indexed="81"/>
            <rFont val="Calibri"/>
            <family val="2"/>
            <scheme val="minor"/>
          </rPr>
          <t>Hvis næringsbilen er 
leaset fylles her inn 
årets leasingkostnader 
vedr bilen iflg regnskapet.</t>
        </r>
      </text>
    </comment>
    <comment ref="F17" authorId="1" shapeId="0" xr:uid="{9D7F0216-ECC5-4EC3-BB12-F76C172AF588}">
      <text>
        <r>
          <rPr>
            <sz val="9"/>
            <color indexed="81"/>
            <rFont val="Calibri"/>
            <family val="2"/>
            <scheme val="minor"/>
          </rPr>
          <t>Saldoavskrivninger beregnes med 17 % 
pr år fra bilen var ny. Avskrivningene beregnes 
av bilens listepris som ny -  ikke av faktisk kostpris.
Avskrivningsgrunnlaget pr 01.01.2020, som det skal 
regnes 17 % avskrivning av, er bilens listepris som ny 
minus 17 % for kjøpsåret og hvert av de øvrige årene.
F.eks vil en bil som var ny i 2018 ha en verdi pr. 01.01.2020 på 68,89 % av opprinnelig listepris, som er beregnet slik: 
Avskr.2018: 100 - 17 % = 83. 
Avskr.2019:   83 - 17 % = 68,89
Beregnet avskrivn. 2020 = 68,89 * 17 % = 11,7 % av opprinnelig listepris som ny.</t>
        </r>
      </text>
    </comment>
    <comment ref="A22" authorId="2" shapeId="0" xr:uid="{95A23799-E3AE-43FD-BF29-129532E4249C}">
      <text>
        <r>
          <rPr>
            <sz val="8"/>
            <color indexed="81"/>
            <rFont val="Tahoma"/>
            <family val="2"/>
          </rPr>
          <t>Varebil klasse 2 eller lett lastebil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Your User Name</author>
    <author>Hilde Thronæs</author>
    <author>Magne Olufsen</author>
  </authors>
  <commentList>
    <comment ref="A1" authorId="0" shapeId="0" xr:uid="{00000000-0006-0000-0000-000001000000}">
      <text>
        <r>
          <rPr>
            <b/>
            <sz val="8"/>
            <color indexed="81"/>
            <rFont val="Tahoma"/>
            <family val="2"/>
          </rPr>
          <t>Ved bytte av bil
i året, må det fylles
ut ett skjema for
hver bil.</t>
        </r>
      </text>
    </comment>
    <comment ref="F7" authorId="1" shapeId="0" xr:uid="{00000000-0006-0000-0000-000002000000}">
      <text>
        <r>
          <rPr>
            <sz val="9"/>
            <color indexed="81"/>
            <rFont val="Calibri"/>
            <family val="2"/>
            <scheme val="minor"/>
          </rPr>
          <t>Bilens offisielle listepris
(ikke fakturaverdien) 
på tidspunktet for første 
gangs registrering, 
inkludert verdien av 
ekstrautstyr som f.eks 
radio, skistativ, vinterhjul, 
tilhengerfeste osv.
Listeprisen for biler er 
inntatt bl.a i Sticos 
Oppslag.</t>
        </r>
      </text>
    </comment>
    <comment ref="A9" authorId="2" shapeId="0" xr:uid="{00000000-0006-0000-0000-000003000000}">
      <text>
        <r>
          <rPr>
            <sz val="8"/>
            <color indexed="81"/>
            <rFont val="Tahoma"/>
            <family val="2"/>
          </rPr>
          <t>For biler som kun drives med elektrisk kraft skal beregningsgrunnlaget settes til 50 % av listeprisen som ny. 
For el-bil som er eldre enn 3 år pr. 1. januar i inntektståret settes beregningsgrunnlaget til 37,5 % av bilens listepris som ny. 
NB! Dette gjelder kun el-biler, ikke hybridbiler og andre kjøretøy som ikke har reg.nr. som begynner med bokstavene EL.</t>
        </r>
        <r>
          <rPr>
            <sz val="9"/>
            <color indexed="81"/>
            <rFont val="Tahoma"/>
            <family val="2"/>
          </rPr>
          <t xml:space="preserve">
</t>
        </r>
      </text>
    </comment>
    <comment ref="F10" authorId="1" shapeId="0" xr:uid="{00000000-0006-0000-0000-000004000000}">
      <text>
        <r>
          <rPr>
            <sz val="9"/>
            <color indexed="81"/>
            <rFont val="Calibri"/>
            <family val="2"/>
            <scheme val="minor"/>
          </rPr>
          <t xml:space="preserve">Antall km i løpet av 
året bilen er brukt
i forbindelse med 
yrket/næringen.
Yrkeskjøring over 
40 000 km gir lavere
privat fordel dersom dette er dokumentert med elektronisk kjørebok.
</t>
        </r>
      </text>
    </comment>
    <comment ref="F13" authorId="1" shapeId="0" xr:uid="{00000000-0006-0000-0000-000005000000}">
      <text>
        <r>
          <rPr>
            <sz val="9"/>
            <color indexed="81"/>
            <rFont val="Calibri"/>
            <family val="2"/>
            <scheme val="minor"/>
          </rPr>
          <t>Her innlegges hele og påbegynte kalendermåneder bilen er benyttet.
Eks 1: Hvis bilen anskaffes 
           20. august regnes 
           5 måneder (aug-des).
Eks 2: Hvis bilen anskaffes 
           20. august og selges 
           5. oktober, regnes 
           3 mnd (aug-okt).
Antall mnd har betydning for beregning av fordelen ved privat bruk av bilen.</t>
        </r>
      </text>
    </comment>
    <comment ref="F15" authorId="1" shapeId="0" xr:uid="{00000000-0006-0000-0000-000006000000}">
      <text>
        <r>
          <rPr>
            <sz val="9"/>
            <color indexed="81"/>
            <rFont val="Calibri"/>
            <family val="2"/>
            <scheme val="minor"/>
          </rPr>
          <t>Regnskapsførte 
bilkostnader i året 
(den periode bilen
har stått til disposisjon)
vedr næringsbilen,
utenom avskrivninger 
og ev leasingkostn.</t>
        </r>
      </text>
    </comment>
    <comment ref="F16" authorId="1" shapeId="0" xr:uid="{00000000-0006-0000-0000-000007000000}">
      <text>
        <r>
          <rPr>
            <sz val="9"/>
            <color indexed="81"/>
            <rFont val="Calibri"/>
            <family val="2"/>
            <scheme val="minor"/>
          </rPr>
          <t>Hvis næringsbilen er 
leaset fylles her inn 
årets leasingkostnader 
vedr bilen iflg regnskapet.</t>
        </r>
      </text>
    </comment>
    <comment ref="F17" authorId="1" shapeId="0" xr:uid="{00000000-0006-0000-0000-000008000000}">
      <text>
        <r>
          <rPr>
            <sz val="9"/>
            <color indexed="81"/>
            <rFont val="Calibri"/>
            <family val="2"/>
            <scheme val="minor"/>
          </rPr>
          <t>Saldoavskrivninger beregnes med 17 % 
pr år fra bilen var ny. Avskrivningene beregnes 
av bilens listepris som ny -  ikke av faktisk kostpris.
Avskrivningsgrunnlaget pr 01.01.2019, som det skal 
regnes 17 % avskrivning av, er bilens listepris som ny 
minus 17 % for kjøpsåret og hvert av de øvrige årene.
F.eks vil en bil som var ny i 2017 ha en verdi pr. 01.01.2019 på 68,89 % av opprinnelig listepris, som er beregnet slik: 
Avskr.2017: 100 - 17 % = 83. 
Avskr.2018:   83 - 17 % = 68,89
Beregnet avskrivn. 2019 = 68,89 * 17 % = 11,7 % av opprinnelig listepris som ny.</t>
        </r>
      </text>
    </comment>
    <comment ref="A22" authorId="2" shapeId="0" xr:uid="{00000000-0006-0000-0000-000009000000}">
      <text>
        <r>
          <rPr>
            <sz val="8"/>
            <color indexed="81"/>
            <rFont val="Tahoma"/>
            <family val="2"/>
          </rPr>
          <t>Varebil klasse 2 eller lett lastebil</t>
        </r>
      </text>
    </comment>
  </commentList>
</comments>
</file>

<file path=xl/sharedStrings.xml><?xml version="1.0" encoding="utf-8"?>
<sst xmlns="http://schemas.openxmlformats.org/spreadsheetml/2006/main" count="119" uniqueCount="46">
  <si>
    <t>Driftskostnader i året iflg regnskapet</t>
  </si>
  <si>
    <t>Registr.nr</t>
  </si>
  <si>
    <t>Hjelpeberegning:</t>
  </si>
  <si>
    <t xml:space="preserve">Totale bilkostnader i året iflg. regnskapet (ekskl. avskrivninger og leasingkostnader) </t>
  </si>
  <si>
    <t>Biltype</t>
  </si>
  <si>
    <t>Beregnet inntektstillegg for 12 måneder</t>
  </si>
  <si>
    <t>Beregning av saldoavskrivninger:</t>
  </si>
  <si>
    <t>(gjelder personlig næringsdrivende)</t>
  </si>
  <si>
    <t>17 % saldoavskrivninger av bilens listepris som ny</t>
  </si>
  <si>
    <t>År:</t>
  </si>
  <si>
    <t>75 % av beregnede kostnader (B)</t>
  </si>
  <si>
    <t>Tilbakeføring for privat bruk (laveste av A og B)</t>
  </si>
  <si>
    <t>Firma navn</t>
  </si>
  <si>
    <t>Forutsetninger:</t>
  </si>
  <si>
    <t>Sum beregnede kostnader</t>
  </si>
  <si>
    <t>Årstall 1. gang reg.</t>
  </si>
  <si>
    <t>Beregnet listepris som grunnlag for skattepliktig fordel</t>
  </si>
  <si>
    <t>TILBAKEFØRING FOR PRIVAT BRUK AV NÆRINGSBIL</t>
  </si>
  <si>
    <t>Hvis bilen er leaset:  leasingkostnader i året iflg regnskapet</t>
  </si>
  <si>
    <t>Ant. dager i året bilen har stått til disp.:</t>
  </si>
  <si>
    <t>Er bilen en el-bil?</t>
  </si>
  <si>
    <t>Bilens listepris inkl. ekstrautstyr
Den norske importørens listepris på tidspunktet bilen ble registrert første gang.</t>
  </si>
  <si>
    <t>Årstall for 1. gangs registrering av bilen
Det året bilen ble registrert 1. gang (ikke nødvendigvis det samme som bilens årsmodell). 
For bruktimporterte biler brukes det år bilen ble registrert 1. gang i utlandet.</t>
  </si>
  <si>
    <t>Beregnet listepris som grunnlag for skattepliktig fordel hvis varebil klasse 2</t>
  </si>
  <si>
    <t>Inntektstillegg:</t>
  </si>
  <si>
    <t>Fra Dato</t>
  </si>
  <si>
    <t>Til og med dato</t>
  </si>
  <si>
    <t>Varebil klasse 2 (forutsetter tjenestlig behov)</t>
  </si>
  <si>
    <t>Antall km kjørt i yrket i året (v/yrkeskjøring over 40 000 km gis lavere beskatning)</t>
  </si>
  <si>
    <t>Tidsrom bilen står til disposisjon i året</t>
  </si>
  <si>
    <t>Antall hele og påbegynte måneder i året bilen står til disposisjon</t>
  </si>
  <si>
    <t>Hvis bilen er eid av den næringsdrivende: Beregnede saldoavskrivninger for året. 
NB ! Avskrivningene beregnes automatisk.  Beløpet blir satt til kr 0,- hvis bilen har leasingkostnader.</t>
  </si>
  <si>
    <t>Beregnet inntektstillegg for det antall mnd i året bilen står til disposisjon (A)</t>
  </si>
  <si>
    <t>Beregnede samlede kostnader ved bilholdet for året</t>
  </si>
  <si>
    <t>Avskrivningsgrunnlag 2019</t>
  </si>
  <si>
    <t>Varebil klasse 2 (forutsetter tjenestlig behov) Redusert standardfordel</t>
  </si>
  <si>
    <t>Varebil klasse 2 (forutsetter tjenestlig behov) Individuell verdsettelse</t>
  </si>
  <si>
    <t>Ant km</t>
  </si>
  <si>
    <t>Sats</t>
  </si>
  <si>
    <t>Avskrivningsgrunnlag 2020</t>
  </si>
  <si>
    <t>Virksomhetsopplysninger</t>
  </si>
  <si>
    <t xml:space="preserve">Opplysninger om bilen </t>
  </si>
  <si>
    <t>Saldoavskrivninger</t>
  </si>
  <si>
    <t>Avskrivningsgrunnlag 2021</t>
  </si>
  <si>
    <t>Inntektstillegg</t>
  </si>
  <si>
    <t>Årstall for 1. gangs registrering av bilen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</si>
</sst>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0;[Red]\-#,##0.00;"/>
    <numFmt numFmtId="166" formatCode="#,##0_ ;[Red]\-#,##0\ "/>
    <numFmt numFmtId="167" formatCode="_ * #,##0_ ;_ * \-#,##0_ ;_ * &quot;-&quot;??_ ;_ @_ "/>
    <numFmt numFmtId="168" formatCode="#,##0;#,##0;"/>
  </numFmts>
  <fonts count="27" x14ac:knownFonts="1">
    <font>
      <sz val="10"/>
      <color indexed="8"/>
      <name val="Arial"/>
      <family val="2"/>
    </font>
    <font>
      <b/>
      <sz val="8"/>
      <color indexed="81"/>
      <name val="Tahoma"/>
      <family val="2"/>
    </font>
    <font>
      <b/>
      <sz val="10"/>
      <color indexed="8"/>
      <name val="Arial"/>
      <family val="2"/>
    </font>
    <font>
      <sz val="9"/>
      <color indexed="81"/>
      <name val="Tahoma"/>
      <family val="2"/>
    </font>
    <font>
      <sz val="10"/>
      <color indexed="8"/>
      <name val="Arial"/>
      <family val="2"/>
    </font>
    <font>
      <sz val="8"/>
      <color rgb="FF000000"/>
      <name val="Segoe UI"/>
      <family val="2"/>
    </font>
    <font>
      <sz val="8"/>
      <color indexed="81"/>
      <name val="Tahoma"/>
      <family val="2"/>
    </font>
    <font>
      <sz val="9"/>
      <color indexed="81"/>
      <name val="Calibri"/>
      <family val="2"/>
      <scheme val="minor"/>
    </font>
    <font>
      <b/>
      <sz val="24"/>
      <color rgb="FF00539B"/>
      <name val="Arial"/>
      <family val="2"/>
    </font>
    <font>
      <b/>
      <sz val="12"/>
      <color rgb="FF00539B"/>
      <name val="Arial"/>
      <family val="2"/>
    </font>
    <font>
      <sz val="12"/>
      <color rgb="FF00539B"/>
      <name val="Arial"/>
      <family val="2"/>
    </font>
    <font>
      <sz val="12"/>
      <color indexed="8"/>
      <name val="Arial"/>
      <family val="2"/>
    </font>
    <font>
      <sz val="10"/>
      <color theme="0" tint="-0.499984740745262"/>
      <name val="Arial"/>
      <family val="2"/>
    </font>
    <font>
      <sz val="10"/>
      <color theme="0"/>
      <name val="Arial"/>
      <family val="2"/>
    </font>
    <font>
      <b/>
      <sz val="18"/>
      <color indexed="8"/>
      <name val="Arial"/>
      <family val="2"/>
    </font>
    <font>
      <sz val="10"/>
      <name val="Arial"/>
      <family val="2"/>
    </font>
    <font>
      <b/>
      <sz val="8"/>
      <name val="Arial"/>
      <family val="2"/>
    </font>
    <font>
      <sz val="10"/>
      <color rgb="FFFF0000"/>
      <name val="Arial"/>
      <family val="2"/>
    </font>
    <font>
      <sz val="10"/>
      <color theme="1"/>
      <name val="Arial"/>
      <family val="2"/>
    </font>
    <font>
      <b/>
      <sz val="24"/>
      <color rgb="FF003B5C"/>
      <name val="Arial"/>
      <family val="2"/>
    </font>
    <font>
      <b/>
      <sz val="12"/>
      <color rgb="FF003B5C"/>
      <name val="Arial"/>
      <family val="2"/>
    </font>
    <font>
      <sz val="12"/>
      <color rgb="FF003B5C"/>
      <name val="Arial"/>
      <family val="2"/>
    </font>
    <font>
      <sz val="18"/>
      <color indexed="8"/>
      <name val="Arial"/>
      <family val="2"/>
    </font>
    <font>
      <sz val="8"/>
      <name val="Arial"/>
      <family val="2"/>
    </font>
    <font>
      <b/>
      <sz val="10"/>
      <color theme="0"/>
      <name val="Arial"/>
      <family val="2"/>
    </font>
    <font>
      <sz val="10"/>
      <color rgb="FFC00000"/>
      <name val="Arial"/>
      <family val="2"/>
    </font>
    <font>
      <b/>
      <sz val="9"/>
      <color indexed="81"/>
      <name val="Tahoma"/>
      <family val="2"/>
    </font>
  </fonts>
  <fills count="12">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theme="0"/>
        <bgColor indexed="9"/>
      </patternFill>
    </fill>
    <fill>
      <patternFill patternType="solid">
        <fgColor rgb="FFD5DFEE"/>
        <bgColor indexed="9"/>
      </patternFill>
    </fill>
    <fill>
      <patternFill patternType="solid">
        <fgColor rgb="FFD5DFEE"/>
        <bgColor indexed="64"/>
      </patternFill>
    </fill>
    <fill>
      <patternFill patternType="solid">
        <fgColor theme="0"/>
        <bgColor indexed="64"/>
      </patternFill>
    </fill>
    <fill>
      <patternFill patternType="solid">
        <fgColor rgb="FFD9DADA"/>
        <bgColor indexed="9"/>
      </patternFill>
    </fill>
    <fill>
      <patternFill patternType="solid">
        <fgColor rgb="FFD9DADA"/>
        <bgColor indexed="64"/>
      </patternFill>
    </fill>
    <fill>
      <patternFill patternType="solid">
        <fgColor rgb="FF003B5C"/>
        <bgColor indexed="64"/>
      </patternFill>
    </fill>
    <fill>
      <patternFill patternType="solid">
        <fgColor rgb="FF003B5C"/>
        <bgColor indexed="9"/>
      </patternFill>
    </fill>
  </fills>
  <borders count="6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diagonal/>
    </border>
    <border>
      <left/>
      <right/>
      <top style="thin">
        <color indexed="8"/>
      </top>
      <bottom style="thin">
        <color indexed="8"/>
      </bottom>
      <diagonal/>
    </border>
    <border>
      <left/>
      <right/>
      <top style="thin">
        <color indexed="8"/>
      </top>
      <bottom/>
      <diagonal/>
    </border>
    <border>
      <left/>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bottom style="thin">
        <color indexed="8"/>
      </bottom>
      <diagonal/>
    </border>
    <border>
      <left style="thin">
        <color indexed="64"/>
      </left>
      <right/>
      <top/>
      <bottom/>
      <diagonal/>
    </border>
    <border>
      <left/>
      <right style="thin">
        <color indexed="64"/>
      </right>
      <top/>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diagonal/>
    </border>
    <border>
      <left style="thin">
        <color rgb="FF003B5C"/>
      </left>
      <right/>
      <top style="thin">
        <color rgb="FF003B5C"/>
      </top>
      <bottom/>
      <diagonal/>
    </border>
    <border>
      <left/>
      <right/>
      <top style="thin">
        <color rgb="FF003B5C"/>
      </top>
      <bottom/>
      <diagonal/>
    </border>
    <border>
      <left/>
      <right style="thin">
        <color rgb="FF003B5C"/>
      </right>
      <top style="thin">
        <color rgb="FF003B5C"/>
      </top>
      <bottom/>
      <diagonal/>
    </border>
    <border>
      <left style="thin">
        <color rgb="FF003B5C"/>
      </left>
      <right/>
      <top/>
      <bottom/>
      <diagonal/>
    </border>
    <border>
      <left/>
      <right style="thin">
        <color rgb="FF003B5C"/>
      </right>
      <top/>
      <bottom/>
      <diagonal/>
    </border>
    <border>
      <left style="thin">
        <color rgb="FF003B5C"/>
      </left>
      <right style="thin">
        <color indexed="64"/>
      </right>
      <top style="thin">
        <color indexed="64"/>
      </top>
      <bottom style="thin">
        <color indexed="64"/>
      </bottom>
      <diagonal/>
    </border>
    <border>
      <left/>
      <right style="thin">
        <color rgb="FF003B5C"/>
      </right>
      <top style="thin">
        <color indexed="8"/>
      </top>
      <bottom/>
      <diagonal/>
    </border>
    <border>
      <left style="thin">
        <color indexed="64"/>
      </left>
      <right style="thin">
        <color rgb="FF003B5C"/>
      </right>
      <top style="thin">
        <color indexed="64"/>
      </top>
      <bottom style="thin">
        <color indexed="64"/>
      </bottom>
      <diagonal/>
    </border>
    <border>
      <left/>
      <right style="thin">
        <color rgb="FF003B5C"/>
      </right>
      <top/>
      <bottom style="thin">
        <color indexed="8"/>
      </bottom>
      <diagonal/>
    </border>
    <border>
      <left style="thin">
        <color rgb="FF003B5C"/>
      </left>
      <right/>
      <top style="thin">
        <color indexed="64"/>
      </top>
      <bottom style="thin">
        <color indexed="64"/>
      </bottom>
      <diagonal/>
    </border>
    <border>
      <left/>
      <right style="thin">
        <color rgb="FF003B5C"/>
      </right>
      <top style="thin">
        <color indexed="8"/>
      </top>
      <bottom style="thin">
        <color indexed="8"/>
      </bottom>
      <diagonal/>
    </border>
    <border>
      <left style="thin">
        <color rgb="FF003B5C"/>
      </left>
      <right/>
      <top style="thin">
        <color indexed="64"/>
      </top>
      <bottom/>
      <diagonal/>
    </border>
    <border>
      <left/>
      <right style="thin">
        <color rgb="FF003B5C"/>
      </right>
      <top style="thin">
        <color indexed="64"/>
      </top>
      <bottom style="thin">
        <color indexed="64"/>
      </bottom>
      <diagonal/>
    </border>
    <border>
      <left style="thin">
        <color indexed="64"/>
      </left>
      <right style="thin">
        <color rgb="FF003B5C"/>
      </right>
      <top style="thin">
        <color indexed="64"/>
      </top>
      <bottom/>
      <diagonal/>
    </border>
    <border>
      <left style="thin">
        <color rgb="FF003B5C"/>
      </left>
      <right/>
      <top/>
      <bottom style="thin">
        <color indexed="64"/>
      </bottom>
      <diagonal/>
    </border>
    <border>
      <left style="thin">
        <color indexed="64"/>
      </left>
      <right style="thin">
        <color rgb="FF003B5C"/>
      </right>
      <top/>
      <bottom style="thin">
        <color indexed="64"/>
      </bottom>
      <diagonal/>
    </border>
    <border>
      <left style="thin">
        <color rgb="FF003B5C"/>
      </left>
      <right/>
      <top/>
      <bottom style="thin">
        <color indexed="8"/>
      </bottom>
      <diagonal/>
    </border>
    <border>
      <left style="thin">
        <color indexed="8"/>
      </left>
      <right style="thin">
        <color rgb="FF003B5C"/>
      </right>
      <top/>
      <bottom style="thin">
        <color indexed="8"/>
      </bottom>
      <diagonal/>
    </border>
    <border>
      <left style="thin">
        <color rgb="FF003B5C"/>
      </left>
      <right/>
      <top style="thin">
        <color indexed="8"/>
      </top>
      <bottom style="thin">
        <color indexed="8"/>
      </bottom>
      <diagonal/>
    </border>
    <border>
      <left style="thin">
        <color indexed="8"/>
      </left>
      <right style="thin">
        <color rgb="FF003B5C"/>
      </right>
      <top style="thin">
        <color indexed="8"/>
      </top>
      <bottom style="thin">
        <color indexed="8"/>
      </bottom>
      <diagonal/>
    </border>
    <border>
      <left style="thin">
        <color rgb="FF003B5C"/>
      </left>
      <right/>
      <top style="thin">
        <color indexed="8"/>
      </top>
      <bottom/>
      <diagonal/>
    </border>
    <border>
      <left style="thin">
        <color rgb="FF003B5C"/>
      </left>
      <right style="thin">
        <color indexed="8"/>
      </right>
      <top style="thin">
        <color indexed="8"/>
      </top>
      <bottom style="thin">
        <color indexed="8"/>
      </bottom>
      <diagonal/>
    </border>
    <border>
      <left style="thin">
        <color indexed="8"/>
      </left>
      <right style="thin">
        <color rgb="FF003B5C"/>
      </right>
      <top style="thin">
        <color indexed="8"/>
      </top>
      <bottom/>
      <diagonal/>
    </border>
    <border>
      <left style="thin">
        <color rgb="FF003B5C"/>
      </left>
      <right/>
      <top/>
      <bottom style="thin">
        <color rgb="FF003B5C"/>
      </bottom>
      <diagonal/>
    </border>
    <border>
      <left/>
      <right/>
      <top/>
      <bottom style="thin">
        <color rgb="FF003B5C"/>
      </bottom>
      <diagonal/>
    </border>
    <border>
      <left style="thin">
        <color indexed="8"/>
      </left>
      <right/>
      <top style="thin">
        <color indexed="8"/>
      </top>
      <bottom style="thin">
        <color rgb="FF003B5C"/>
      </bottom>
      <diagonal/>
    </border>
    <border>
      <left style="thin">
        <color indexed="64"/>
      </left>
      <right/>
      <top style="thin">
        <color indexed="64"/>
      </top>
      <bottom style="thin">
        <color rgb="FF003B5C"/>
      </bottom>
      <diagonal/>
    </border>
    <border>
      <left/>
      <right style="thin">
        <color rgb="FF003B5C"/>
      </right>
      <top style="thin">
        <color indexed="64"/>
      </top>
      <bottom style="thin">
        <color rgb="FF003B5C"/>
      </bottom>
      <diagonal/>
    </border>
    <border>
      <left style="thin">
        <color rgb="FF003B5C"/>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style="thin">
        <color indexed="64"/>
      </bottom>
      <diagonal/>
    </border>
    <border>
      <left style="thin">
        <color indexed="8"/>
      </left>
      <right/>
      <top/>
      <bottom style="thin">
        <color indexed="8"/>
      </bottom>
      <diagonal/>
    </border>
    <border>
      <left style="thin">
        <color rgb="FF003B5C"/>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s>
  <cellStyleXfs count="2">
    <xf numFmtId="0" fontId="0" fillId="0" borderId="0"/>
    <xf numFmtId="164" fontId="4" fillId="0" borderId="0" applyFont="0" applyFill="0" applyBorder="0" applyAlignment="0" applyProtection="0"/>
  </cellStyleXfs>
  <cellXfs count="293">
    <xf numFmtId="0" fontId="0" fillId="0" borderId="0" xfId="0"/>
    <xf numFmtId="0" fontId="0" fillId="0" borderId="0" xfId="0" applyFont="1" applyProtection="1"/>
    <xf numFmtId="0" fontId="11" fillId="0" borderId="20" xfId="0" applyFont="1" applyBorder="1" applyProtection="1"/>
    <xf numFmtId="0" fontId="0" fillId="0" borderId="0" xfId="0" applyFont="1" applyBorder="1" applyProtection="1"/>
    <xf numFmtId="167" fontId="0" fillId="3" borderId="30" xfId="1" applyNumberFormat="1" applyFont="1" applyFill="1" applyBorder="1" applyAlignment="1" applyProtection="1">
      <alignment horizontal="right" vertical="top"/>
    </xf>
    <xf numFmtId="0" fontId="0" fillId="3" borderId="29" xfId="0" applyFont="1" applyFill="1" applyBorder="1" applyAlignment="1" applyProtection="1">
      <alignment horizontal="center" vertical="top"/>
    </xf>
    <xf numFmtId="0" fontId="0" fillId="3" borderId="1" xfId="0" applyFont="1" applyFill="1" applyBorder="1" applyAlignment="1" applyProtection="1">
      <alignment horizontal="center" vertical="top"/>
    </xf>
    <xf numFmtId="0" fontId="0" fillId="3" borderId="2" xfId="0" applyFont="1" applyFill="1" applyBorder="1" applyAlignment="1" applyProtection="1">
      <alignment horizontal="center" vertical="top"/>
    </xf>
    <xf numFmtId="0" fontId="0" fillId="3" borderId="13" xfId="0" applyFont="1" applyFill="1" applyBorder="1" applyAlignment="1" applyProtection="1">
      <alignment vertical="top"/>
    </xf>
    <xf numFmtId="0" fontId="0" fillId="3" borderId="13" xfId="0" applyFont="1" applyFill="1" applyBorder="1" applyAlignment="1" applyProtection="1">
      <alignment horizontal="center" vertical="top"/>
    </xf>
    <xf numFmtId="3" fontId="0" fillId="3" borderId="29" xfId="0" applyNumberFormat="1" applyFont="1" applyFill="1" applyBorder="1" applyAlignment="1" applyProtection="1">
      <alignment horizontal="center" vertical="top"/>
    </xf>
    <xf numFmtId="3" fontId="0" fillId="3" borderId="2" xfId="0" applyNumberFormat="1" applyFont="1" applyFill="1" applyBorder="1" applyAlignment="1" applyProtection="1">
      <alignment horizontal="center" vertical="top"/>
    </xf>
    <xf numFmtId="165" fontId="12" fillId="2" borderId="1" xfId="0" applyNumberFormat="1" applyFont="1" applyFill="1" applyBorder="1" applyAlignment="1" applyProtection="1">
      <alignment horizontal="left" vertical="top"/>
    </xf>
    <xf numFmtId="0" fontId="0" fillId="0" borderId="12" xfId="0" applyFont="1" applyBorder="1" applyProtection="1"/>
    <xf numFmtId="3" fontId="0" fillId="3" borderId="31" xfId="0" applyNumberFormat="1" applyFont="1" applyFill="1" applyBorder="1" applyAlignment="1" applyProtection="1">
      <alignment horizontal="center" vertical="top"/>
    </xf>
    <xf numFmtId="0" fontId="2" fillId="5" borderId="13" xfId="0" applyFont="1" applyFill="1" applyBorder="1" applyAlignment="1" applyProtection="1">
      <alignment vertical="center"/>
    </xf>
    <xf numFmtId="0" fontId="2" fillId="5" borderId="7" xfId="0" applyFont="1" applyFill="1" applyBorder="1" applyAlignment="1" applyProtection="1">
      <alignment horizontal="center" vertical="center"/>
    </xf>
    <xf numFmtId="0" fontId="0" fillId="0" borderId="13" xfId="0" applyFont="1" applyFill="1" applyBorder="1" applyAlignment="1" applyProtection="1">
      <alignment vertical="top"/>
      <protection locked="0"/>
    </xf>
    <xf numFmtId="0" fontId="0" fillId="0" borderId="19" xfId="0" applyFont="1" applyBorder="1" applyProtection="1"/>
    <xf numFmtId="3" fontId="0" fillId="2" borderId="23" xfId="0" applyNumberFormat="1" applyFont="1" applyFill="1" applyBorder="1" applyAlignment="1" applyProtection="1">
      <alignment horizontal="right" vertical="center"/>
      <protection locked="0"/>
    </xf>
    <xf numFmtId="1" fontId="0" fillId="2" borderId="23" xfId="0" applyNumberFormat="1" applyFont="1" applyFill="1" applyBorder="1" applyAlignment="1" applyProtection="1">
      <alignment horizontal="right" vertical="center"/>
      <protection locked="0"/>
    </xf>
    <xf numFmtId="14" fontId="0" fillId="2" borderId="23" xfId="0" applyNumberFormat="1" applyFont="1" applyFill="1" applyBorder="1" applyAlignment="1" applyProtection="1">
      <alignment horizontal="right" vertical="center"/>
      <protection locked="0"/>
    </xf>
    <xf numFmtId="14" fontId="0" fillId="2" borderId="21" xfId="0" applyNumberFormat="1" applyFont="1" applyFill="1" applyBorder="1" applyAlignment="1" applyProtection="1">
      <alignment horizontal="right" vertical="center"/>
      <protection locked="0"/>
    </xf>
    <xf numFmtId="167" fontId="0" fillId="0" borderId="13" xfId="1" quotePrefix="1" applyNumberFormat="1" applyFont="1" applyBorder="1" applyProtection="1">
      <protection locked="0"/>
    </xf>
    <xf numFmtId="0" fontId="2" fillId="0" borderId="19" xfId="0" applyFont="1" applyFill="1" applyBorder="1" applyAlignment="1" applyProtection="1">
      <alignment horizontal="left" vertical="center"/>
    </xf>
    <xf numFmtId="0" fontId="0" fillId="0" borderId="0" xfId="0" applyFont="1" applyFill="1" applyBorder="1" applyAlignment="1" applyProtection="1">
      <alignment vertical="center"/>
    </xf>
    <xf numFmtId="3" fontId="0" fillId="2" borderId="16" xfId="0" applyNumberFormat="1" applyFont="1" applyFill="1" applyBorder="1" applyAlignment="1" applyProtection="1">
      <alignment horizontal="right" vertical="center"/>
    </xf>
    <xf numFmtId="3" fontId="0" fillId="2" borderId="13" xfId="0" applyNumberFormat="1" applyFont="1" applyFill="1" applyBorder="1" applyAlignment="1" applyProtection="1">
      <alignment horizontal="right" vertical="center"/>
      <protection locked="0"/>
    </xf>
    <xf numFmtId="168" fontId="0" fillId="2" borderId="16" xfId="0" quotePrefix="1" applyNumberFormat="1" applyFont="1" applyFill="1" applyBorder="1" applyAlignment="1" applyProtection="1">
      <alignment horizontal="right" vertical="center"/>
    </xf>
    <xf numFmtId="0" fontId="2" fillId="4" borderId="19" xfId="0" applyFont="1" applyFill="1" applyBorder="1" applyAlignment="1" applyProtection="1">
      <alignment horizontal="left" vertical="center"/>
    </xf>
    <xf numFmtId="0" fontId="0" fillId="7" borderId="0" xfId="0" applyFont="1" applyFill="1" applyBorder="1" applyAlignment="1" applyProtection="1"/>
    <xf numFmtId="3" fontId="0" fillId="4" borderId="20" xfId="0" quotePrefix="1" applyNumberFormat="1" applyFont="1" applyFill="1" applyBorder="1" applyAlignment="1" applyProtection="1">
      <alignment horizontal="right" vertical="center"/>
    </xf>
    <xf numFmtId="3" fontId="0" fillId="2" borderId="22" xfId="0" applyNumberFormat="1" applyFont="1" applyFill="1" applyBorder="1" applyAlignment="1" applyProtection="1">
      <alignment horizontal="right" vertical="center"/>
    </xf>
    <xf numFmtId="3" fontId="0" fillId="2" borderId="23" xfId="0" applyNumberFormat="1" applyFont="1" applyFill="1" applyBorder="1" applyAlignment="1" applyProtection="1">
      <alignment horizontal="right" vertical="center"/>
    </xf>
    <xf numFmtId="166" fontId="0" fillId="2" borderId="25" xfId="0" applyNumberFormat="1" applyFont="1" applyFill="1" applyBorder="1" applyAlignment="1" applyProtection="1">
      <alignment horizontal="right" vertical="center"/>
    </xf>
    <xf numFmtId="166" fontId="0" fillId="2" borderId="27" xfId="0" applyNumberFormat="1" applyFont="1" applyFill="1" applyBorder="1" applyAlignment="1" applyProtection="1">
      <alignment horizontal="right" vertical="center"/>
    </xf>
    <xf numFmtId="0" fontId="0" fillId="0" borderId="20" xfId="0" applyFont="1" applyBorder="1" applyProtection="1"/>
    <xf numFmtId="0" fontId="2" fillId="3" borderId="26" xfId="0" applyFont="1" applyFill="1" applyBorder="1" applyAlignment="1" applyProtection="1">
      <alignment horizontal="left" vertical="center"/>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167" fontId="0" fillId="2" borderId="16" xfId="1" quotePrefix="1" applyNumberFormat="1" applyFont="1" applyFill="1" applyBorder="1" applyAlignment="1" applyProtection="1">
      <alignment horizontal="left" vertical="center"/>
    </xf>
    <xf numFmtId="3" fontId="13" fillId="4" borderId="20" xfId="0" quotePrefix="1" applyNumberFormat="1" applyFont="1" applyFill="1" applyBorder="1" applyAlignment="1" applyProtection="1">
      <alignment horizontal="right" vertical="center"/>
    </xf>
    <xf numFmtId="0" fontId="14" fillId="5" borderId="21" xfId="0" applyFont="1" applyFill="1" applyBorder="1" applyAlignment="1" applyProtection="1">
      <alignment horizontal="center" vertical="center"/>
    </xf>
    <xf numFmtId="0" fontId="9" fillId="0" borderId="19"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165" fontId="0" fillId="2" borderId="1" xfId="0" applyNumberFormat="1" applyFont="1" applyFill="1" applyBorder="1" applyAlignment="1" applyProtection="1">
      <alignment horizontal="right" vertical="top"/>
    </xf>
    <xf numFmtId="0" fontId="15" fillId="0" borderId="0" xfId="0" applyFont="1" applyProtection="1"/>
    <xf numFmtId="164" fontId="15" fillId="0" borderId="0" xfId="1" quotePrefix="1" applyFont="1" applyProtection="1"/>
    <xf numFmtId="0" fontId="15" fillId="7" borderId="0" xfId="0" quotePrefix="1" applyFont="1" applyFill="1" applyBorder="1" applyProtection="1"/>
    <xf numFmtId="0" fontId="15" fillId="7" borderId="0" xfId="0" applyFont="1" applyFill="1" applyBorder="1" applyProtection="1"/>
    <xf numFmtId="0" fontId="15" fillId="0" borderId="0" xfId="0" applyFont="1"/>
    <xf numFmtId="164" fontId="15" fillId="0" borderId="0" xfId="1" quotePrefix="1" applyFont="1"/>
    <xf numFmtId="0" fontId="15" fillId="7" borderId="0" xfId="0" quotePrefix="1" applyFont="1" applyFill="1"/>
    <xf numFmtId="0" fontId="15" fillId="7" borderId="0" xfId="0" applyFont="1" applyFill="1"/>
    <xf numFmtId="0" fontId="15" fillId="0" borderId="13" xfId="0" applyFont="1" applyBorder="1" applyProtection="1">
      <protection locked="0"/>
    </xf>
    <xf numFmtId="164" fontId="15" fillId="0" borderId="13" xfId="1" applyFont="1" applyBorder="1" applyProtection="1">
      <protection locked="0"/>
    </xf>
    <xf numFmtId="165" fontId="0" fillId="2" borderId="1" xfId="0" applyNumberFormat="1" applyFill="1" applyBorder="1" applyAlignment="1">
      <alignment horizontal="right" vertical="top"/>
    </xf>
    <xf numFmtId="165" fontId="12" fillId="2" borderId="1" xfId="0" applyNumberFormat="1" applyFont="1" applyFill="1" applyBorder="1" applyAlignment="1">
      <alignment horizontal="left" vertical="top"/>
    </xf>
    <xf numFmtId="0" fontId="2" fillId="8" borderId="13" xfId="0" applyFont="1" applyFill="1" applyBorder="1" applyAlignment="1">
      <alignment vertical="center"/>
    </xf>
    <xf numFmtId="0" fontId="16" fillId="9" borderId="13" xfId="0" applyFont="1" applyFill="1" applyBorder="1" applyAlignment="1" applyProtection="1">
      <alignment horizontal="right"/>
      <protection locked="0"/>
    </xf>
    <xf numFmtId="0" fontId="0" fillId="8" borderId="1" xfId="0" applyFill="1" applyBorder="1" applyAlignment="1">
      <alignment horizontal="center" vertical="top"/>
    </xf>
    <xf numFmtId="0" fontId="0" fillId="8" borderId="2" xfId="0" applyFill="1" applyBorder="1" applyAlignment="1">
      <alignment horizontal="center" vertical="top"/>
    </xf>
    <xf numFmtId="0" fontId="0" fillId="8" borderId="13" xfId="0" applyFill="1" applyBorder="1" applyAlignment="1">
      <alignment vertical="top"/>
    </xf>
    <xf numFmtId="3" fontId="0" fillId="8" borderId="2" xfId="0" applyNumberFormat="1" applyFill="1" applyBorder="1" applyAlignment="1">
      <alignment horizontal="center" vertical="top"/>
    </xf>
    <xf numFmtId="0" fontId="2" fillId="8" borderId="7" xfId="0" applyFont="1" applyFill="1" applyBorder="1" applyAlignment="1">
      <alignment horizontal="left" vertical="center"/>
    </xf>
    <xf numFmtId="0" fontId="11" fillId="0" borderId="37" xfId="0" applyFont="1" applyBorder="1"/>
    <xf numFmtId="0" fontId="9" fillId="0" borderId="36" xfId="0" applyFont="1" applyBorder="1" applyAlignment="1">
      <alignment horizontal="left" vertical="center"/>
    </xf>
    <xf numFmtId="0" fontId="10" fillId="0" borderId="0" xfId="0" applyFont="1" applyBorder="1" applyAlignment="1">
      <alignment horizontal="left" vertical="center"/>
    </xf>
    <xf numFmtId="0" fontId="2" fillId="8" borderId="38" xfId="0" applyFont="1" applyFill="1" applyBorder="1" applyAlignment="1">
      <alignment vertical="center"/>
    </xf>
    <xf numFmtId="0" fontId="22" fillId="8" borderId="39" xfId="0" applyFont="1" applyFill="1" applyBorder="1" applyAlignment="1">
      <alignment horizontal="center" vertical="center"/>
    </xf>
    <xf numFmtId="0" fontId="0" fillId="0" borderId="40" xfId="0" applyBorder="1" applyAlignment="1" applyProtection="1">
      <alignment vertical="top"/>
      <protection locked="0"/>
    </xf>
    <xf numFmtId="0" fontId="0" fillId="0" borderId="36" xfId="0" applyBorder="1"/>
    <xf numFmtId="3" fontId="0" fillId="2" borderId="43" xfId="0" applyNumberFormat="1" applyFill="1" applyBorder="1" applyAlignment="1" applyProtection="1">
      <alignment horizontal="right" vertical="center"/>
      <protection locked="0"/>
    </xf>
    <xf numFmtId="1" fontId="0" fillId="2" borderId="43" xfId="0" applyNumberFormat="1" applyFill="1" applyBorder="1" applyAlignment="1" applyProtection="1">
      <alignment horizontal="right" vertical="center"/>
      <protection locked="0"/>
    </xf>
    <xf numFmtId="14" fontId="0" fillId="2" borderId="43" xfId="0" applyNumberFormat="1" applyFill="1" applyBorder="1" applyAlignment="1" applyProtection="1">
      <alignment horizontal="right" vertical="center"/>
      <protection locked="0"/>
    </xf>
    <xf numFmtId="14" fontId="0" fillId="2" borderId="39" xfId="0" applyNumberFormat="1" applyFill="1" applyBorder="1" applyAlignment="1" applyProtection="1">
      <alignment horizontal="right" vertical="center"/>
      <protection locked="0"/>
    </xf>
    <xf numFmtId="167" fontId="0" fillId="0" borderId="40" xfId="1" quotePrefix="1" applyNumberFormat="1" applyFont="1" applyBorder="1" applyProtection="1">
      <protection locked="0"/>
    </xf>
    <xf numFmtId="0" fontId="2" fillId="0" borderId="36" xfId="0" applyFont="1" applyBorder="1" applyAlignment="1">
      <alignment horizontal="left" vertical="center"/>
    </xf>
    <xf numFmtId="0" fontId="0" fillId="0" borderId="0" xfId="0" applyBorder="1" applyAlignment="1">
      <alignment vertical="center"/>
    </xf>
    <xf numFmtId="3" fontId="0" fillId="2" borderId="45" xfId="0" applyNumberFormat="1" applyFill="1" applyBorder="1" applyAlignment="1">
      <alignment horizontal="right" vertical="center"/>
    </xf>
    <xf numFmtId="3" fontId="0" fillId="2" borderId="40" xfId="0" applyNumberFormat="1" applyFill="1" applyBorder="1" applyAlignment="1" applyProtection="1">
      <alignment horizontal="right" vertical="center"/>
      <protection locked="0"/>
    </xf>
    <xf numFmtId="168" fontId="0" fillId="2" borderId="45" xfId="0" quotePrefix="1" applyNumberFormat="1" applyFill="1" applyBorder="1" applyAlignment="1">
      <alignment horizontal="right" vertical="center"/>
    </xf>
    <xf numFmtId="0" fontId="2" fillId="4" borderId="36" xfId="0" applyFont="1" applyFill="1" applyBorder="1" applyAlignment="1">
      <alignment horizontal="left" vertical="center"/>
    </xf>
    <xf numFmtId="0" fontId="0" fillId="7" borderId="0" xfId="0" applyFill="1" applyBorder="1"/>
    <xf numFmtId="3" fontId="13" fillId="4" borderId="37" xfId="0" quotePrefix="1" applyNumberFormat="1" applyFont="1" applyFill="1" applyBorder="1" applyAlignment="1">
      <alignment horizontal="right" vertical="center"/>
    </xf>
    <xf numFmtId="3" fontId="0" fillId="4" borderId="37" xfId="0" quotePrefix="1" applyNumberFormat="1" applyFill="1" applyBorder="1" applyAlignment="1">
      <alignment horizontal="right" vertical="center"/>
    </xf>
    <xf numFmtId="167" fontId="0" fillId="2" borderId="45" xfId="1" quotePrefix="1" applyNumberFormat="1" applyFont="1" applyFill="1" applyBorder="1" applyAlignment="1">
      <alignment horizontal="left" vertical="center"/>
    </xf>
    <xf numFmtId="3" fontId="0" fillId="2" borderId="41" xfId="0" applyNumberFormat="1" applyFill="1" applyBorder="1" applyAlignment="1">
      <alignment horizontal="right" vertical="center"/>
    </xf>
    <xf numFmtId="3" fontId="0" fillId="2" borderId="43" xfId="0" applyNumberFormat="1" applyFill="1" applyBorder="1" applyAlignment="1">
      <alignment horizontal="right" vertical="center"/>
    </xf>
    <xf numFmtId="166" fontId="0" fillId="2" borderId="50" xfId="0" applyNumberFormat="1" applyFill="1" applyBorder="1" applyAlignment="1">
      <alignment horizontal="right" vertical="center"/>
    </xf>
    <xf numFmtId="166" fontId="0" fillId="2" borderId="52" xfId="0" applyNumberFormat="1" applyFill="1" applyBorder="1" applyAlignment="1">
      <alignment horizontal="right" vertical="center"/>
    </xf>
    <xf numFmtId="0" fontId="0" fillId="0" borderId="37" xfId="0" applyBorder="1"/>
    <xf numFmtId="0" fontId="0" fillId="0" borderId="0" xfId="0" applyBorder="1"/>
    <xf numFmtId="167" fontId="0" fillId="8" borderId="55" xfId="1" applyNumberFormat="1" applyFont="1" applyFill="1" applyBorder="1" applyAlignment="1">
      <alignment horizontal="right" vertical="top"/>
    </xf>
    <xf numFmtId="0" fontId="0" fillId="8" borderId="54" xfId="0" applyFill="1" applyBorder="1" applyAlignment="1">
      <alignment horizontal="center" vertical="top"/>
    </xf>
    <xf numFmtId="0" fontId="0" fillId="8" borderId="40" xfId="0" applyFill="1" applyBorder="1" applyAlignment="1">
      <alignment horizontal="center" vertical="top"/>
    </xf>
    <xf numFmtId="3" fontId="0" fillId="8" borderId="54" xfId="0" applyNumberFormat="1" applyFill="1" applyBorder="1" applyAlignment="1">
      <alignment horizontal="center" vertical="top"/>
    </xf>
    <xf numFmtId="0" fontId="0" fillId="0" borderId="57" xfId="0" applyBorder="1"/>
    <xf numFmtId="3" fontId="0" fillId="8" borderId="58" xfId="0" applyNumberFormat="1" applyFill="1" applyBorder="1" applyAlignment="1">
      <alignment horizontal="center" vertical="top"/>
    </xf>
    <xf numFmtId="0" fontId="11" fillId="0" borderId="0" xfId="0" applyFont="1" applyBorder="1"/>
    <xf numFmtId="0" fontId="0" fillId="8" borderId="61" xfId="0" applyFont="1" applyFill="1" applyBorder="1" applyAlignment="1">
      <alignment vertical="center"/>
    </xf>
    <xf numFmtId="0" fontId="0" fillId="8" borderId="38" xfId="0" applyFont="1" applyFill="1" applyBorder="1" applyAlignment="1">
      <alignment vertical="center"/>
    </xf>
    <xf numFmtId="0" fontId="0" fillId="8" borderId="0" xfId="0" applyFont="1" applyFill="1" applyBorder="1" applyAlignment="1">
      <alignment horizontal="left" vertical="center"/>
    </xf>
    <xf numFmtId="0" fontId="0" fillId="8" borderId="13" xfId="0" applyFont="1" applyFill="1" applyBorder="1" applyAlignment="1">
      <alignment vertical="center"/>
    </xf>
    <xf numFmtId="0" fontId="23" fillId="9" borderId="13" xfId="0" applyFont="1" applyFill="1" applyBorder="1" applyAlignment="1" applyProtection="1">
      <alignment horizontal="right"/>
      <protection locked="0"/>
    </xf>
    <xf numFmtId="168" fontId="0" fillId="2" borderId="45" xfId="0" quotePrefix="1" applyNumberFormat="1" applyFont="1" applyFill="1" applyBorder="1" applyAlignment="1">
      <alignment horizontal="right" vertical="center"/>
    </xf>
    <xf numFmtId="0" fontId="0" fillId="8" borderId="37" xfId="0" applyFont="1" applyFill="1" applyBorder="1" applyAlignment="1">
      <alignment horizontal="center" vertical="center"/>
    </xf>
    <xf numFmtId="3" fontId="25" fillId="2" borderId="41" xfId="0" applyNumberFormat="1" applyFont="1" applyFill="1" applyBorder="1" applyAlignment="1">
      <alignment horizontal="right" vertical="center"/>
    </xf>
    <xf numFmtId="0" fontId="0" fillId="8" borderId="48" xfId="0" applyFill="1" applyBorder="1" applyAlignment="1">
      <alignment horizontal="center" vertical="top"/>
    </xf>
    <xf numFmtId="0" fontId="0" fillId="8" borderId="64" xfId="0" applyFill="1" applyBorder="1" applyAlignment="1">
      <alignment horizontal="center" vertical="top"/>
    </xf>
    <xf numFmtId="0" fontId="0" fillId="8" borderId="62" xfId="0" applyFill="1" applyBorder="1" applyAlignment="1">
      <alignment vertical="top"/>
    </xf>
    <xf numFmtId="167" fontId="0" fillId="8" borderId="67" xfId="1" applyNumberFormat="1" applyFont="1" applyFill="1" applyBorder="1" applyAlignment="1">
      <alignment horizontal="right" vertical="top"/>
    </xf>
    <xf numFmtId="0" fontId="24" fillId="11" borderId="0" xfId="0" applyFont="1" applyFill="1" applyBorder="1" applyAlignment="1">
      <alignment horizontal="left" vertical="center"/>
    </xf>
    <xf numFmtId="0" fontId="24" fillId="10" borderId="0" xfId="0" applyFont="1" applyFill="1" applyBorder="1"/>
    <xf numFmtId="165" fontId="0" fillId="2" borderId="14" xfId="0" applyNumberFormat="1" applyFill="1" applyBorder="1" applyAlignment="1">
      <alignment horizontal="right" vertical="top"/>
    </xf>
    <xf numFmtId="165" fontId="0" fillId="2" borderId="45" xfId="0" applyNumberFormat="1" applyFill="1" applyBorder="1" applyAlignment="1">
      <alignment horizontal="right" vertical="top"/>
    </xf>
    <xf numFmtId="0" fontId="18" fillId="8" borderId="54" xfId="0" applyFont="1" applyFill="1" applyBorder="1" applyAlignment="1">
      <alignment horizontal="left" vertical="top"/>
    </xf>
    <xf numFmtId="0" fontId="0" fillId="8" borderId="65" xfId="0" applyFill="1" applyBorder="1" applyAlignment="1">
      <alignment horizontal="left" vertical="top"/>
    </xf>
    <xf numFmtId="0" fontId="0" fillId="8" borderId="66" xfId="0" applyFill="1" applyBorder="1" applyAlignment="1">
      <alignment horizontal="left" vertical="top"/>
    </xf>
    <xf numFmtId="0" fontId="0" fillId="8" borderId="63" xfId="0" applyFill="1" applyBorder="1" applyAlignment="1">
      <alignment horizontal="left" vertical="top"/>
    </xf>
    <xf numFmtId="0" fontId="0" fillId="8" borderId="12" xfId="0" applyFill="1" applyBorder="1" applyAlignment="1">
      <alignment horizontal="left" vertical="top"/>
    </xf>
    <xf numFmtId="0" fontId="0" fillId="2" borderId="36" xfId="0" applyFill="1" applyBorder="1" applyAlignment="1">
      <alignment horizontal="left" vertical="top"/>
    </xf>
    <xf numFmtId="0" fontId="0" fillId="2" borderId="0" xfId="0" applyFill="1" applyBorder="1" applyAlignment="1">
      <alignment horizontal="left" vertical="top"/>
    </xf>
    <xf numFmtId="0" fontId="0" fillId="2" borderId="56" xfId="0" applyFill="1" applyBorder="1" applyAlignment="1">
      <alignment horizontal="left" vertical="top"/>
    </xf>
    <xf numFmtId="0" fontId="0" fillId="2" borderId="57" xfId="0" applyFill="1" applyBorder="1" applyAlignment="1">
      <alignment horizontal="left" vertical="top"/>
    </xf>
    <xf numFmtId="165" fontId="0" fillId="2" borderId="59" xfId="0" applyNumberFormat="1" applyFill="1" applyBorder="1" applyAlignment="1">
      <alignment horizontal="right" vertical="top"/>
    </xf>
    <xf numFmtId="165" fontId="0" fillId="2" borderId="60" xfId="0" applyNumberFormat="1" applyFill="1" applyBorder="1" applyAlignment="1">
      <alignment horizontal="right" vertical="top"/>
    </xf>
    <xf numFmtId="0" fontId="0" fillId="2" borderId="53" xfId="0" applyFill="1" applyBorder="1" applyAlignment="1">
      <alignment horizontal="left" vertical="top"/>
    </xf>
    <xf numFmtId="0" fontId="0" fillId="2" borderId="7" xfId="0" applyFill="1" applyBorder="1" applyAlignment="1">
      <alignment horizontal="left" vertical="top"/>
    </xf>
    <xf numFmtId="0" fontId="24" fillId="11" borderId="42" xfId="0" applyFont="1" applyFill="1" applyBorder="1" applyAlignment="1">
      <alignment horizontal="left" vertical="center"/>
    </xf>
    <xf numFmtId="0" fontId="24" fillId="10" borderId="15" xfId="0" applyFont="1" applyFill="1" applyBorder="1"/>
    <xf numFmtId="0" fontId="24" fillId="10" borderId="45" xfId="0" applyFont="1" applyFill="1" applyBorder="1"/>
    <xf numFmtId="0" fontId="0" fillId="8" borderId="42" xfId="0" applyFont="1" applyFill="1" applyBorder="1" applyAlignment="1">
      <alignment horizontal="left" vertical="center"/>
    </xf>
    <xf numFmtId="0" fontId="0" fillId="9" borderId="15" xfId="0" applyFont="1" applyFill="1" applyBorder="1"/>
    <xf numFmtId="0" fontId="0" fillId="9" borderId="16" xfId="0" applyFont="1" applyFill="1" applyBorder="1"/>
    <xf numFmtId="0" fontId="2" fillId="2" borderId="0" xfId="0" applyFont="1" applyFill="1" applyBorder="1" applyAlignment="1">
      <alignment horizontal="left" vertical="center"/>
    </xf>
    <xf numFmtId="0" fontId="0" fillId="2" borderId="39" xfId="0" applyFill="1" applyBorder="1" applyAlignment="1">
      <alignment horizontal="left" vertical="top"/>
    </xf>
    <xf numFmtId="0" fontId="24" fillId="11" borderId="38" xfId="0" applyFont="1" applyFill="1" applyBorder="1" applyAlignment="1">
      <alignment horizontal="left" vertical="center" wrapText="1"/>
    </xf>
    <xf numFmtId="0" fontId="24" fillId="11" borderId="13" xfId="0" applyFont="1" applyFill="1" applyBorder="1" applyAlignment="1">
      <alignment horizontal="left" vertical="center" wrapText="1"/>
    </xf>
    <xf numFmtId="0" fontId="24" fillId="11" borderId="40" xfId="0" applyFont="1" applyFill="1" applyBorder="1" applyAlignment="1">
      <alignment horizontal="left" vertical="center" wrapText="1"/>
    </xf>
    <xf numFmtId="0" fontId="0" fillId="8" borderId="49" xfId="0" applyFont="1" applyFill="1" applyBorder="1" applyAlignment="1">
      <alignment horizontal="left" vertical="center" wrapText="1"/>
    </xf>
    <xf numFmtId="0" fontId="0" fillId="8" borderId="8" xfId="0" applyFont="1" applyFill="1" applyBorder="1" applyAlignment="1">
      <alignment horizontal="left" vertical="center" wrapText="1"/>
    </xf>
    <xf numFmtId="0" fontId="0" fillId="8" borderId="18" xfId="0" applyFont="1" applyFill="1" applyBorder="1" applyAlignment="1">
      <alignment horizontal="left" vertical="center" wrapText="1"/>
    </xf>
    <xf numFmtId="0" fontId="0" fillId="8" borderId="51" xfId="0" applyFont="1" applyFill="1" applyBorder="1" applyAlignment="1">
      <alignment horizontal="left" vertical="center" wrapText="1"/>
    </xf>
    <xf numFmtId="0" fontId="0" fillId="8" borderId="6" xfId="0" applyFont="1" applyFill="1" applyBorder="1" applyAlignment="1">
      <alignment horizontal="left" vertical="center" wrapText="1"/>
    </xf>
    <xf numFmtId="0" fontId="0" fillId="8" borderId="3" xfId="0" applyFont="1" applyFill="1" applyBorder="1" applyAlignment="1">
      <alignment horizontal="left" vertical="center" wrapText="1"/>
    </xf>
    <xf numFmtId="0" fontId="2" fillId="2" borderId="51" xfId="0" applyFont="1" applyFill="1" applyBorder="1" applyAlignment="1">
      <alignment horizontal="left" vertical="top"/>
    </xf>
    <xf numFmtId="0" fontId="0" fillId="2" borderId="6" xfId="0" applyFill="1" applyBorder="1" applyAlignment="1">
      <alignment horizontal="left" vertical="top"/>
    </xf>
    <xf numFmtId="0" fontId="0" fillId="8" borderId="51" xfId="0" applyFont="1" applyFill="1" applyBorder="1" applyAlignment="1">
      <alignment horizontal="left" vertical="center"/>
    </xf>
    <xf numFmtId="0" fontId="0" fillId="8" borderId="6" xfId="0" applyFont="1" applyFill="1" applyBorder="1" applyAlignment="1">
      <alignment horizontal="left" vertical="center"/>
    </xf>
    <xf numFmtId="0" fontId="0" fillId="8" borderId="3" xfId="0" applyFont="1" applyFill="1" applyBorder="1" applyAlignment="1">
      <alignment horizontal="left" vertical="center"/>
    </xf>
    <xf numFmtId="0" fontId="0" fillId="8" borderId="38" xfId="0" applyFont="1" applyFill="1" applyBorder="1" applyAlignment="1">
      <alignment horizontal="left" vertical="center" wrapText="1"/>
    </xf>
    <xf numFmtId="0" fontId="0" fillId="9" borderId="13" xfId="0" applyFont="1" applyFill="1" applyBorder="1" applyAlignment="1">
      <alignment vertical="center"/>
    </xf>
    <xf numFmtId="0" fontId="0" fillId="9" borderId="38" xfId="0" applyFont="1" applyFill="1" applyBorder="1" applyAlignment="1">
      <alignment horizontal="left" vertical="center"/>
    </xf>
    <xf numFmtId="0" fontId="0" fillId="9" borderId="13" xfId="0" applyFont="1" applyFill="1" applyBorder="1" applyAlignment="1">
      <alignment horizontal="left" vertical="center"/>
    </xf>
    <xf numFmtId="0" fontId="0" fillId="9" borderId="38" xfId="0" applyFont="1" applyFill="1" applyBorder="1" applyAlignment="1">
      <alignment horizontal="left" vertical="center" wrapText="1"/>
    </xf>
    <xf numFmtId="0" fontId="0" fillId="9" borderId="13" xfId="0" applyFont="1" applyFill="1" applyBorder="1" applyAlignment="1">
      <alignment horizontal="left" vertical="center" wrapText="1"/>
    </xf>
    <xf numFmtId="0" fontId="2" fillId="2" borderId="37" xfId="0" applyFont="1" applyFill="1" applyBorder="1" applyAlignment="1">
      <alignment horizontal="left" vertical="center"/>
    </xf>
    <xf numFmtId="0" fontId="0" fillId="9" borderId="42" xfId="0" applyFont="1" applyFill="1" applyBorder="1" applyAlignment="1">
      <alignment vertical="center"/>
    </xf>
    <xf numFmtId="0" fontId="0" fillId="9" borderId="15" xfId="0" applyFont="1" applyFill="1" applyBorder="1" applyAlignment="1">
      <alignment vertical="center"/>
    </xf>
    <xf numFmtId="0" fontId="13" fillId="0" borderId="15" xfId="0" applyFont="1" applyBorder="1" applyAlignment="1" applyProtection="1">
      <alignment horizontal="center"/>
      <protection locked="0"/>
    </xf>
    <xf numFmtId="0" fontId="13" fillId="0" borderId="45" xfId="0" applyFont="1" applyBorder="1" applyAlignment="1" applyProtection="1">
      <alignment horizontal="center"/>
      <protection locked="0"/>
    </xf>
    <xf numFmtId="0" fontId="0" fillId="9" borderId="44" xfId="0" applyFont="1" applyFill="1" applyBorder="1" applyAlignment="1">
      <alignment horizontal="left" vertical="center"/>
    </xf>
    <xf numFmtId="0" fontId="0" fillId="9" borderId="10" xfId="0" applyFont="1" applyFill="1" applyBorder="1" applyAlignment="1">
      <alignment horizontal="left" vertical="center"/>
    </xf>
    <xf numFmtId="0" fontId="0" fillId="9" borderId="47" xfId="0" applyFont="1" applyFill="1" applyBorder="1" applyAlignment="1">
      <alignment horizontal="left" vertical="center"/>
    </xf>
    <xf numFmtId="0" fontId="0" fillId="9" borderId="12" xfId="0" applyFont="1" applyFill="1" applyBorder="1" applyAlignment="1">
      <alignment horizontal="left" vertical="center"/>
    </xf>
    <xf numFmtId="167" fontId="15" fillId="0" borderId="46" xfId="1" applyNumberFormat="1" applyFont="1" applyBorder="1" applyAlignment="1" applyProtection="1">
      <alignment horizontal="center"/>
      <protection locked="0"/>
    </xf>
    <xf numFmtId="167" fontId="15" fillId="0" borderId="48" xfId="1" applyNumberFormat="1" applyFont="1" applyBorder="1" applyAlignment="1" applyProtection="1">
      <alignment horizontal="center"/>
      <protection locked="0"/>
    </xf>
    <xf numFmtId="0" fontId="0" fillId="8" borderId="42" xfId="0" applyFont="1" applyFill="1" applyBorder="1" applyAlignment="1">
      <alignment horizontal="left" vertical="center" wrapText="1"/>
    </xf>
    <xf numFmtId="0" fontId="0" fillId="9" borderId="15" xfId="0" applyFont="1" applyFill="1" applyBorder="1" applyAlignment="1">
      <alignment horizontal="left" vertical="center"/>
    </xf>
    <xf numFmtId="0" fontId="0" fillId="9" borderId="16" xfId="0" applyFont="1" applyFill="1" applyBorder="1" applyAlignment="1">
      <alignment horizontal="left" vertical="center"/>
    </xf>
    <xf numFmtId="0" fontId="0" fillId="9" borderId="16" xfId="0" applyFont="1" applyFill="1" applyBorder="1" applyAlignment="1">
      <alignment vertical="center"/>
    </xf>
    <xf numFmtId="0" fontId="13" fillId="2" borderId="19"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0" fillId="9" borderId="15" xfId="0" applyFont="1" applyFill="1" applyBorder="1" applyAlignment="1">
      <alignment wrapText="1"/>
    </xf>
    <xf numFmtId="0" fontId="0" fillId="9" borderId="16" xfId="0" applyFont="1" applyFill="1" applyBorder="1" applyAlignment="1">
      <alignment wrapText="1"/>
    </xf>
    <xf numFmtId="0" fontId="0" fillId="8" borderId="44" xfId="0" applyFont="1" applyFill="1" applyBorder="1" applyAlignment="1">
      <alignment horizontal="left" vertical="center" wrapText="1"/>
    </xf>
    <xf numFmtId="0" fontId="0" fillId="8" borderId="10" xfId="0" applyFont="1" applyFill="1" applyBorder="1" applyAlignment="1">
      <alignment horizontal="left" vertical="center" wrapText="1"/>
    </xf>
    <xf numFmtId="0" fontId="0" fillId="8" borderId="36" xfId="0" applyFont="1" applyFill="1" applyBorder="1" applyAlignment="1">
      <alignment horizontal="left" vertical="center" wrapText="1"/>
    </xf>
    <xf numFmtId="0" fontId="0" fillId="8" borderId="0" xfId="0" applyFont="1" applyFill="1" applyBorder="1" applyAlignment="1">
      <alignment horizontal="left" vertical="center" wrapText="1"/>
    </xf>
    <xf numFmtId="0" fontId="0" fillId="9" borderId="14" xfId="0" applyFont="1" applyFill="1" applyBorder="1" applyAlignment="1">
      <alignment horizontal="left" vertical="center" wrapText="1"/>
    </xf>
    <xf numFmtId="0" fontId="0" fillId="9" borderId="16" xfId="0" applyFont="1" applyFill="1" applyBorder="1" applyAlignment="1">
      <alignment horizontal="left" vertical="center" wrapText="1"/>
    </xf>
    <xf numFmtId="0" fontId="0" fillId="9" borderId="32" xfId="0" applyFont="1" applyFill="1" applyBorder="1" applyAlignment="1">
      <alignment horizontal="left" vertical="center" wrapText="1"/>
    </xf>
    <xf numFmtId="0" fontId="24" fillId="10" borderId="0" xfId="0" applyFont="1" applyFill="1" applyBorder="1" applyAlignment="1">
      <alignment horizontal="left" vertical="center"/>
    </xf>
    <xf numFmtId="0" fontId="19" fillId="0" borderId="0" xfId="0" applyFont="1" applyBorder="1" applyAlignment="1">
      <alignment horizontal="left" vertical="center"/>
    </xf>
    <xf numFmtId="0" fontId="21" fillId="0" borderId="0" xfId="0" applyFont="1" applyBorder="1" applyAlignment="1">
      <alignment horizontal="left" vertical="center"/>
    </xf>
    <xf numFmtId="0" fontId="17" fillId="0" borderId="62" xfId="0" applyFont="1" applyBorder="1" applyAlignment="1" applyProtection="1">
      <alignment horizontal="center"/>
      <protection locked="0"/>
    </xf>
    <xf numFmtId="0" fontId="0" fillId="0" borderId="13" xfId="0" applyBorder="1" applyAlignment="1" applyProtection="1">
      <alignment horizontal="center"/>
      <protection locked="0"/>
    </xf>
    <xf numFmtId="0" fontId="2" fillId="2" borderId="0" xfId="0" applyFont="1" applyFill="1" applyBorder="1" applyAlignment="1">
      <alignment horizontal="center" vertical="top"/>
    </xf>
    <xf numFmtId="0" fontId="0" fillId="2" borderId="41" xfId="0" applyFill="1" applyBorder="1" applyAlignment="1">
      <alignment horizontal="left" vertical="top"/>
    </xf>
    <xf numFmtId="0" fontId="2" fillId="8" borderId="51" xfId="0" applyFont="1" applyFill="1" applyBorder="1" applyAlignment="1">
      <alignment horizontal="left" vertical="center" wrapText="1"/>
    </xf>
    <xf numFmtId="0" fontId="2" fillId="8" borderId="6" xfId="0" applyFont="1" applyFill="1" applyBorder="1" applyAlignment="1">
      <alignment horizontal="left" vertical="center" wrapText="1"/>
    </xf>
    <xf numFmtId="0" fontId="2" fillId="8" borderId="3" xfId="0" applyFont="1" applyFill="1" applyBorder="1" applyAlignment="1">
      <alignment horizontal="left" vertical="center" wrapText="1"/>
    </xf>
    <xf numFmtId="0" fontId="0" fillId="8" borderId="54" xfId="0" applyFill="1" applyBorder="1" applyAlignment="1">
      <alignment horizontal="left" vertical="top"/>
    </xf>
    <xf numFmtId="0" fontId="0" fillId="8" borderId="1" xfId="0" applyFill="1" applyBorder="1" applyAlignment="1">
      <alignment horizontal="left" vertical="top"/>
    </xf>
    <xf numFmtId="0" fontId="0" fillId="8" borderId="17" xfId="0" applyFill="1" applyBorder="1" applyAlignment="1">
      <alignment horizontal="left" vertical="top"/>
    </xf>
    <xf numFmtId="0" fontId="0" fillId="8" borderId="5" xfId="0" applyFill="1" applyBorder="1" applyAlignment="1">
      <alignment horizontal="left" vertical="top"/>
    </xf>
    <xf numFmtId="0" fontId="2" fillId="8" borderId="51" xfId="0" applyFont="1" applyFill="1" applyBorder="1" applyAlignment="1">
      <alignment horizontal="left" vertical="center"/>
    </xf>
    <xf numFmtId="0" fontId="2" fillId="8" borderId="6" xfId="0" applyFont="1" applyFill="1" applyBorder="1" applyAlignment="1">
      <alignment horizontal="left" vertical="center"/>
    </xf>
    <xf numFmtId="0" fontId="2" fillId="8" borderId="3" xfId="0" applyFont="1" applyFill="1" applyBorder="1" applyAlignment="1">
      <alignment horizontal="left" vertical="center"/>
    </xf>
    <xf numFmtId="0" fontId="2" fillId="8" borderId="49" xfId="0" applyFont="1" applyFill="1" applyBorder="1" applyAlignment="1">
      <alignment horizontal="left" vertical="center" wrapText="1"/>
    </xf>
    <xf numFmtId="0" fontId="2" fillId="8" borderId="8" xfId="0" applyFont="1" applyFill="1" applyBorder="1" applyAlignment="1">
      <alignment horizontal="left" vertical="center" wrapText="1"/>
    </xf>
    <xf numFmtId="0" fontId="2" fillId="8" borderId="18" xfId="0" applyFont="1" applyFill="1" applyBorder="1" applyAlignment="1">
      <alignment horizontal="left" vertical="center" wrapText="1"/>
    </xf>
    <xf numFmtId="0" fontId="2" fillId="8" borderId="42" xfId="0" applyFont="1" applyFill="1" applyBorder="1" applyAlignment="1">
      <alignment horizontal="left" vertical="center"/>
    </xf>
    <xf numFmtId="0" fontId="0" fillId="9" borderId="15" xfId="0" applyFill="1" applyBorder="1"/>
    <xf numFmtId="0" fontId="0" fillId="9" borderId="16" xfId="0" applyFill="1" applyBorder="1"/>
    <xf numFmtId="0" fontId="2" fillId="9" borderId="42" xfId="0" applyFont="1" applyFill="1" applyBorder="1" applyAlignment="1">
      <alignment vertical="center"/>
    </xf>
    <xf numFmtId="0" fontId="2" fillId="9" borderId="15" xfId="0" applyFont="1" applyFill="1" applyBorder="1" applyAlignment="1">
      <alignment vertical="center"/>
    </xf>
    <xf numFmtId="0" fontId="2" fillId="9" borderId="44" xfId="0" applyFont="1" applyFill="1" applyBorder="1" applyAlignment="1">
      <alignment horizontal="left" vertical="center"/>
    </xf>
    <xf numFmtId="0" fontId="2" fillId="9" borderId="10" xfId="0" applyFont="1" applyFill="1" applyBorder="1" applyAlignment="1">
      <alignment horizontal="left" vertical="center"/>
    </xf>
    <xf numFmtId="0" fontId="2" fillId="9" borderId="47" xfId="0" applyFont="1" applyFill="1" applyBorder="1" applyAlignment="1">
      <alignment horizontal="left" vertical="center"/>
    </xf>
    <xf numFmtId="0" fontId="2" fillId="9" borderId="12" xfId="0" applyFont="1" applyFill="1" applyBorder="1" applyAlignment="1">
      <alignment horizontal="left" vertical="center"/>
    </xf>
    <xf numFmtId="0" fontId="0" fillId="9" borderId="45" xfId="0" applyFill="1" applyBorder="1"/>
    <xf numFmtId="0" fontId="2" fillId="8" borderId="38" xfId="0" applyFont="1" applyFill="1" applyBorder="1" applyAlignment="1">
      <alignment horizontal="left" vertical="center" wrapText="1"/>
    </xf>
    <xf numFmtId="0" fontId="2" fillId="8" borderId="13" xfId="0" applyFont="1" applyFill="1" applyBorder="1" applyAlignment="1">
      <alignment horizontal="left" vertical="center" wrapText="1"/>
    </xf>
    <xf numFmtId="0" fontId="2" fillId="8" borderId="40" xfId="0" applyFont="1" applyFill="1" applyBorder="1" applyAlignment="1">
      <alignment horizontal="left" vertical="center" wrapText="1"/>
    </xf>
    <xf numFmtId="0" fontId="2" fillId="8" borderId="42" xfId="0" applyFont="1" applyFill="1" applyBorder="1" applyAlignment="1">
      <alignment horizontal="left" vertical="center" wrapText="1"/>
    </xf>
    <xf numFmtId="0" fontId="2" fillId="9" borderId="16" xfId="0" applyFont="1" applyFill="1" applyBorder="1" applyAlignment="1">
      <alignment vertical="center"/>
    </xf>
    <xf numFmtId="0" fontId="0" fillId="9" borderId="15" xfId="0" applyFill="1" applyBorder="1" applyAlignment="1">
      <alignment wrapText="1"/>
    </xf>
    <xf numFmtId="0" fontId="0" fillId="9" borderId="16" xfId="0" applyFill="1" applyBorder="1" applyAlignment="1">
      <alignment wrapText="1"/>
    </xf>
    <xf numFmtId="0" fontId="2" fillId="8" borderId="44" xfId="0" applyFont="1" applyFill="1" applyBorder="1" applyAlignment="1">
      <alignment horizontal="left" vertical="center" wrapText="1"/>
    </xf>
    <xf numFmtId="0" fontId="2" fillId="8" borderId="10" xfId="0" applyFont="1" applyFill="1" applyBorder="1" applyAlignment="1">
      <alignment horizontal="left" vertical="center" wrapText="1"/>
    </xf>
    <xf numFmtId="0" fontId="2" fillId="8" borderId="36" xfId="0" applyFont="1" applyFill="1" applyBorder="1" applyAlignment="1">
      <alignment horizontal="left" vertical="center" wrapText="1"/>
    </xf>
    <xf numFmtId="0" fontId="2" fillId="8" borderId="0" xfId="0" applyFont="1" applyFill="1" applyBorder="1" applyAlignment="1">
      <alignment horizontal="left" vertical="center" wrapText="1"/>
    </xf>
    <xf numFmtId="0" fontId="2" fillId="9" borderId="14" xfId="0" applyFont="1" applyFill="1" applyBorder="1" applyAlignment="1">
      <alignment horizontal="left" vertical="center" wrapText="1"/>
    </xf>
    <xf numFmtId="0" fontId="2" fillId="9" borderId="16" xfId="0" applyFont="1" applyFill="1" applyBorder="1" applyAlignment="1">
      <alignment horizontal="left" vertical="center" wrapText="1"/>
    </xf>
    <xf numFmtId="0" fontId="2" fillId="9" borderId="32" xfId="0" applyFont="1" applyFill="1" applyBorder="1" applyAlignment="1">
      <alignment horizontal="left" vertical="center" wrapText="1"/>
    </xf>
    <xf numFmtId="0" fontId="0" fillId="9" borderId="13" xfId="0" applyFill="1" applyBorder="1" applyAlignment="1">
      <alignment vertical="center"/>
    </xf>
    <xf numFmtId="0" fontId="2" fillId="9" borderId="38" xfId="0" applyFont="1" applyFill="1" applyBorder="1" applyAlignment="1">
      <alignment horizontal="left" vertical="center"/>
    </xf>
    <xf numFmtId="0" fontId="2" fillId="9" borderId="13" xfId="0" applyFont="1" applyFill="1" applyBorder="1" applyAlignment="1">
      <alignment horizontal="left" vertical="center"/>
    </xf>
    <xf numFmtId="0" fontId="2" fillId="9" borderId="38" xfId="0" applyFont="1" applyFill="1" applyBorder="1" applyAlignment="1">
      <alignment horizontal="left" vertical="center" wrapText="1"/>
    </xf>
    <xf numFmtId="0" fontId="2" fillId="9" borderId="13" xfId="0" applyFont="1" applyFill="1" applyBorder="1" applyAlignment="1">
      <alignment horizontal="left" vertical="center" wrapText="1"/>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19" fillId="0" borderId="35" xfId="0" applyFont="1" applyBorder="1" applyAlignment="1">
      <alignment horizontal="left" vertical="center"/>
    </xf>
    <xf numFmtId="0" fontId="20" fillId="0" borderId="36" xfId="0" applyFont="1" applyBorder="1" applyAlignment="1">
      <alignment horizontal="left" vertical="center"/>
    </xf>
    <xf numFmtId="0" fontId="17" fillId="0" borderId="13" xfId="0" applyFont="1" applyBorder="1" applyAlignment="1" applyProtection="1">
      <alignment horizontal="center"/>
      <protection locked="0"/>
    </xf>
    <xf numFmtId="0" fontId="0" fillId="2" borderId="19" xfId="0" applyFont="1" applyFill="1" applyBorder="1" applyAlignment="1" applyProtection="1">
      <alignment horizontal="left" vertical="top"/>
    </xf>
    <xf numFmtId="0" fontId="0" fillId="2" borderId="0" xfId="0" applyFont="1" applyFill="1" applyBorder="1" applyAlignment="1" applyProtection="1">
      <alignment horizontal="left" vertical="top"/>
    </xf>
    <xf numFmtId="0" fontId="0" fillId="2" borderId="11" xfId="0" applyFont="1" applyFill="1" applyBorder="1" applyAlignment="1" applyProtection="1">
      <alignment horizontal="left" vertical="top"/>
    </xf>
    <xf numFmtId="0" fontId="0" fillId="2" borderId="12" xfId="0" applyFont="1" applyFill="1" applyBorder="1" applyAlignment="1" applyProtection="1">
      <alignment horizontal="left" vertical="top"/>
    </xf>
    <xf numFmtId="165" fontId="0" fillId="2" borderId="14" xfId="0" applyNumberFormat="1" applyFont="1" applyFill="1" applyBorder="1" applyAlignment="1" applyProtection="1">
      <alignment horizontal="right" vertical="top"/>
    </xf>
    <xf numFmtId="165" fontId="0" fillId="2" borderId="16" xfId="0" applyNumberFormat="1" applyFont="1" applyFill="1" applyBorder="1" applyAlignment="1" applyProtection="1">
      <alignment horizontal="right" vertical="top"/>
    </xf>
    <xf numFmtId="0" fontId="12" fillId="3" borderId="29" xfId="0" applyFont="1" applyFill="1" applyBorder="1" applyAlignment="1" applyProtection="1">
      <alignment horizontal="left" vertical="top"/>
    </xf>
    <xf numFmtId="0" fontId="2" fillId="3" borderId="26"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2" borderId="26" xfId="0" applyFont="1" applyFill="1" applyBorder="1" applyAlignment="1" applyProtection="1">
      <alignment horizontal="left" vertical="top"/>
    </xf>
    <xf numFmtId="0" fontId="0" fillId="2" borderId="6" xfId="0" applyFont="1" applyFill="1" applyBorder="1" applyAlignment="1" applyProtection="1">
      <alignment horizontal="left" vertical="top"/>
    </xf>
    <xf numFmtId="0" fontId="0" fillId="2" borderId="28" xfId="0" applyFont="1" applyFill="1" applyBorder="1" applyAlignment="1" applyProtection="1">
      <alignment horizontal="left" vertical="top"/>
    </xf>
    <xf numFmtId="0" fontId="0" fillId="2" borderId="7" xfId="0" applyFont="1" applyFill="1" applyBorder="1" applyAlignment="1" applyProtection="1">
      <alignment horizontal="left" vertical="top"/>
    </xf>
    <xf numFmtId="0" fontId="0" fillId="3" borderId="29" xfId="0" applyFont="1" applyFill="1" applyBorder="1" applyAlignment="1" applyProtection="1">
      <alignment horizontal="left" vertical="top"/>
    </xf>
    <xf numFmtId="0" fontId="0" fillId="3" borderId="1" xfId="0" applyFont="1" applyFill="1" applyBorder="1" applyAlignment="1" applyProtection="1">
      <alignment horizontal="left" vertical="top"/>
    </xf>
    <xf numFmtId="0" fontId="0" fillId="3" borderId="17" xfId="0" applyFont="1" applyFill="1" applyBorder="1" applyAlignment="1" applyProtection="1">
      <alignment horizontal="left" vertical="top"/>
    </xf>
    <xf numFmtId="0" fontId="0" fillId="3" borderId="5" xfId="0" applyFont="1" applyFill="1" applyBorder="1" applyAlignment="1" applyProtection="1">
      <alignment horizontal="left" vertical="top"/>
    </xf>
    <xf numFmtId="0" fontId="2" fillId="5" borderId="14" xfId="0" applyFont="1" applyFill="1" applyBorder="1" applyAlignment="1" applyProtection="1">
      <alignment horizontal="left" vertical="center"/>
    </xf>
    <xf numFmtId="0" fontId="0" fillId="6" borderId="15" xfId="0" applyFont="1" applyFill="1" applyBorder="1" applyAlignment="1" applyProtection="1"/>
    <xf numFmtId="0" fontId="0" fillId="6" borderId="16" xfId="0" applyFont="1" applyFill="1" applyBorder="1" applyAlignment="1" applyProtection="1"/>
    <xf numFmtId="0" fontId="2" fillId="6" borderId="14" xfId="0" applyFont="1" applyFill="1" applyBorder="1" applyAlignment="1" applyProtection="1">
      <alignment vertical="center"/>
    </xf>
    <xf numFmtId="0" fontId="2" fillId="6" borderId="15" xfId="0" applyFont="1" applyFill="1" applyBorder="1" applyAlignment="1" applyProtection="1">
      <alignment vertical="center"/>
    </xf>
    <xf numFmtId="0" fontId="13" fillId="0" borderId="16" xfId="0" applyFont="1" applyBorder="1" applyAlignment="1" applyProtection="1">
      <alignment horizontal="center"/>
      <protection locked="0"/>
    </xf>
    <xf numFmtId="0" fontId="2" fillId="2" borderId="0" xfId="0" applyFont="1" applyFill="1" applyBorder="1" applyAlignment="1" applyProtection="1">
      <alignment horizontal="left" vertical="center"/>
    </xf>
    <xf numFmtId="0" fontId="0" fillId="2" borderId="21" xfId="0" applyFont="1" applyFill="1" applyBorder="1" applyAlignment="1" applyProtection="1">
      <alignment horizontal="left" vertical="top"/>
    </xf>
    <xf numFmtId="0" fontId="2" fillId="3" borderId="13"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18" xfId="0" applyFont="1" applyFill="1" applyBorder="1" applyAlignment="1" applyProtection="1">
      <alignment horizontal="left" vertical="center" wrapText="1"/>
    </xf>
    <xf numFmtId="0" fontId="2" fillId="5" borderId="14" xfId="0" applyFont="1" applyFill="1" applyBorder="1" applyAlignment="1" applyProtection="1">
      <alignment horizontal="left" vertical="center" wrapText="1"/>
    </xf>
    <xf numFmtId="0" fontId="2" fillId="6" borderId="16" xfId="0" applyFont="1" applyFill="1" applyBorder="1" applyAlignment="1" applyProtection="1">
      <alignment vertical="center"/>
    </xf>
    <xf numFmtId="0" fontId="13" fillId="2" borderId="20" xfId="0" applyFont="1" applyFill="1" applyBorder="1" applyAlignment="1" applyProtection="1">
      <alignment horizontal="center" vertical="center"/>
      <protection locked="0"/>
    </xf>
    <xf numFmtId="0" fontId="0" fillId="6" borderId="15" xfId="0" applyFont="1" applyFill="1" applyBorder="1" applyAlignment="1" applyProtection="1">
      <alignment wrapText="1"/>
    </xf>
    <xf numFmtId="0" fontId="0" fillId="6" borderId="16" xfId="0" applyFont="1" applyFill="1" applyBorder="1" applyAlignment="1" applyProtection="1">
      <alignment wrapText="1"/>
    </xf>
    <xf numFmtId="0" fontId="2" fillId="5" borderId="9"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 fillId="5" borderId="19" xfId="0" applyFont="1" applyFill="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2" fillId="6" borderId="14" xfId="0" applyFont="1" applyFill="1" applyBorder="1" applyAlignment="1" applyProtection="1">
      <alignment horizontal="left" vertical="center" wrapText="1"/>
    </xf>
    <xf numFmtId="0" fontId="2" fillId="6" borderId="16" xfId="0" applyFont="1" applyFill="1" applyBorder="1" applyAlignment="1" applyProtection="1">
      <alignment horizontal="left" vertical="center" wrapText="1"/>
    </xf>
    <xf numFmtId="0" fontId="2" fillId="6" borderId="32" xfId="0" applyFont="1" applyFill="1" applyBorder="1" applyAlignment="1" applyProtection="1">
      <alignment horizontal="left" vertical="center" wrapText="1"/>
    </xf>
    <xf numFmtId="0" fontId="2" fillId="5" borderId="13" xfId="0" applyFont="1" applyFill="1" applyBorder="1" applyAlignment="1" applyProtection="1">
      <alignment horizontal="left" vertical="center" wrapText="1"/>
    </xf>
    <xf numFmtId="0" fontId="0" fillId="6" borderId="13" xfId="0" applyFont="1" applyFill="1" applyBorder="1" applyAlignment="1" applyProtection="1">
      <alignment vertical="center"/>
    </xf>
    <xf numFmtId="0" fontId="2" fillId="6" borderId="13" xfId="0" applyFont="1" applyFill="1" applyBorder="1" applyAlignment="1" applyProtection="1">
      <alignment horizontal="left" vertical="center"/>
    </xf>
    <xf numFmtId="0" fontId="2" fillId="6" borderId="13" xfId="0" applyFont="1" applyFill="1" applyBorder="1" applyAlignment="1" applyProtection="1">
      <alignment horizontal="left" vertical="center" wrapText="1"/>
    </xf>
    <xf numFmtId="0" fontId="2" fillId="2" borderId="20" xfId="0" applyFont="1" applyFill="1" applyBorder="1" applyAlignment="1" applyProtection="1">
      <alignment horizontal="left" vertical="center"/>
    </xf>
    <xf numFmtId="0" fontId="8" fillId="0" borderId="9"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9" fillId="0" borderId="19"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0" fillId="0" borderId="13" xfId="0" applyFont="1" applyFill="1" applyBorder="1" applyAlignment="1" applyProtection="1">
      <alignment horizontal="center"/>
      <protection locked="0"/>
    </xf>
    <xf numFmtId="0" fontId="2" fillId="2" borderId="0" xfId="0" applyFont="1" applyFill="1" applyBorder="1" applyAlignment="1" applyProtection="1">
      <alignment horizontal="center" vertical="top"/>
    </xf>
    <xf numFmtId="0" fontId="0" fillId="2" borderId="22" xfId="0" applyFont="1" applyFill="1" applyBorder="1" applyAlignment="1" applyProtection="1">
      <alignment horizontal="left" vertical="top"/>
    </xf>
  </cellXfs>
  <cellStyles count="2">
    <cellStyle name="Komma" xfId="1" builtinId="3"/>
    <cellStyle name="Normal" xfId="0" builtinId="0"/>
  </cellStyles>
  <dxfs count="0"/>
  <tableStyles count="0" defaultTableStyle="TableStyleMedium9" defaultPivotStyle="PivotStyleLight16"/>
  <colors>
    <mruColors>
      <color rgb="FF003B5C"/>
      <color rgb="FFD9DADA"/>
      <color rgb="FFD5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D$10"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D$9"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22" lockText="1" noThreeD="1"/>
</file>

<file path=xl/ctrlProps/ctrlProp15.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D$22"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firstButton="1" fmlaLink="$D$9"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D$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9</xdr:row>
          <xdr:rowOff>47625</xdr:rowOff>
        </xdr:from>
        <xdr:to>
          <xdr:col>3</xdr:col>
          <xdr:colOff>609600</xdr:colOff>
          <xdr:row>9</xdr:row>
          <xdr:rowOff>266700</xdr:rowOff>
        </xdr:to>
        <xdr:sp macro="" textlink="">
          <xdr:nvSpPr>
            <xdr:cNvPr id="77825" name="Option Button 1" hidden="1">
              <a:extLst>
                <a:ext uri="{63B3BB69-23CF-44E3-9099-C40C66FF867C}">
                  <a14:compatExt spid="_x0000_s77825"/>
                </a:ext>
                <a:ext uri="{FF2B5EF4-FFF2-40B4-BE49-F238E27FC236}">
                  <a16:creationId xmlns:a16="http://schemas.microsoft.com/office/drawing/2014/main" id="{00000000-0008-0000-00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9</xdr:row>
          <xdr:rowOff>47625</xdr:rowOff>
        </xdr:from>
        <xdr:to>
          <xdr:col>3</xdr:col>
          <xdr:colOff>1400175</xdr:colOff>
          <xdr:row>9</xdr:row>
          <xdr:rowOff>266700</xdr:rowOff>
        </xdr:to>
        <xdr:sp macro="" textlink="">
          <xdr:nvSpPr>
            <xdr:cNvPr id="77826" name="Option Button 2" hidden="1">
              <a:extLst>
                <a:ext uri="{63B3BB69-23CF-44E3-9099-C40C66FF867C}">
                  <a14:compatExt spid="_x0000_s77826"/>
                </a:ext>
                <a:ext uri="{FF2B5EF4-FFF2-40B4-BE49-F238E27FC236}">
                  <a16:creationId xmlns:a16="http://schemas.microsoft.com/office/drawing/2014/main" id="{00000000-0008-0000-00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NEI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6</xdr:col>
          <xdr:colOff>0</xdr:colOff>
          <xdr:row>22</xdr:row>
          <xdr:rowOff>9525</xdr:rowOff>
        </xdr:to>
        <xdr:sp macro="" textlink="">
          <xdr:nvSpPr>
            <xdr:cNvPr id="77827" name="Group Box 3" hidden="1">
              <a:extLst>
                <a:ext uri="{63B3BB69-23CF-44E3-9099-C40C66FF867C}">
                  <a14:compatExt spid="_x0000_s77827"/>
                </a:ext>
                <a:ext uri="{FF2B5EF4-FFF2-40B4-BE49-F238E27FC236}">
                  <a16:creationId xmlns:a16="http://schemas.microsoft.com/office/drawing/2014/main" id="{00000000-0008-0000-0000-0000033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57150</xdr:rowOff>
        </xdr:from>
        <xdr:to>
          <xdr:col>3</xdr:col>
          <xdr:colOff>866775</xdr:colOff>
          <xdr:row>21</xdr:row>
          <xdr:rowOff>276225</xdr:rowOff>
        </xdr:to>
        <xdr:sp macro="" textlink="">
          <xdr:nvSpPr>
            <xdr:cNvPr id="77828" name="Option Button 4" hidden="1">
              <a:extLst>
                <a:ext uri="{63B3BB69-23CF-44E3-9099-C40C66FF867C}">
                  <a14:compatExt spid="_x0000_s77828"/>
                </a:ext>
                <a:ext uri="{FF2B5EF4-FFF2-40B4-BE49-F238E27FC236}">
                  <a16:creationId xmlns:a16="http://schemas.microsoft.com/office/drawing/2014/main" id="{00000000-0008-0000-00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21</xdr:row>
          <xdr:rowOff>57150</xdr:rowOff>
        </xdr:from>
        <xdr:to>
          <xdr:col>4</xdr:col>
          <xdr:colOff>257175</xdr:colOff>
          <xdr:row>21</xdr:row>
          <xdr:rowOff>276225</xdr:rowOff>
        </xdr:to>
        <xdr:sp macro="" textlink="">
          <xdr:nvSpPr>
            <xdr:cNvPr id="77829" name="Option Button 5" hidden="1">
              <a:extLst>
                <a:ext uri="{63B3BB69-23CF-44E3-9099-C40C66FF867C}">
                  <a14:compatExt spid="_x0000_s77829"/>
                </a:ext>
                <a:ext uri="{FF2B5EF4-FFF2-40B4-BE49-F238E27FC236}">
                  <a16:creationId xmlns:a16="http://schemas.microsoft.com/office/drawing/2014/main" id="{00000000-0008-0000-00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NEI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8</xdr:row>
          <xdr:rowOff>47625</xdr:rowOff>
        </xdr:from>
        <xdr:to>
          <xdr:col>3</xdr:col>
          <xdr:colOff>609600</xdr:colOff>
          <xdr:row>8</xdr:row>
          <xdr:rowOff>266700</xdr:rowOff>
        </xdr:to>
        <xdr:sp macro="" textlink="">
          <xdr:nvSpPr>
            <xdr:cNvPr id="72705" name="Option Button 1" hidden="1">
              <a:extLst>
                <a:ext uri="{63B3BB69-23CF-44E3-9099-C40C66FF867C}">
                  <a14:compatExt spid="_x0000_s72705"/>
                </a:ext>
                <a:ext uri="{FF2B5EF4-FFF2-40B4-BE49-F238E27FC236}">
                  <a16:creationId xmlns:a16="http://schemas.microsoft.com/office/drawing/2014/main" id="{00000000-0008-0000-01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8</xdr:row>
          <xdr:rowOff>47625</xdr:rowOff>
        </xdr:from>
        <xdr:to>
          <xdr:col>3</xdr:col>
          <xdr:colOff>1400175</xdr:colOff>
          <xdr:row>8</xdr:row>
          <xdr:rowOff>266700</xdr:rowOff>
        </xdr:to>
        <xdr:sp macro="" textlink="">
          <xdr:nvSpPr>
            <xdr:cNvPr id="72706" name="Option Button 2" hidden="1">
              <a:extLst>
                <a:ext uri="{63B3BB69-23CF-44E3-9099-C40C66FF867C}">
                  <a14:compatExt spid="_x0000_s72706"/>
                </a:ext>
                <a:ext uri="{FF2B5EF4-FFF2-40B4-BE49-F238E27FC236}">
                  <a16:creationId xmlns:a16="http://schemas.microsoft.com/office/drawing/2014/main" id="{00000000-0008-0000-01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NEI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6</xdr:col>
          <xdr:colOff>0</xdr:colOff>
          <xdr:row>22</xdr:row>
          <xdr:rowOff>9525</xdr:rowOff>
        </xdr:to>
        <xdr:sp macro="" textlink="">
          <xdr:nvSpPr>
            <xdr:cNvPr id="72707" name="Group Box 3" hidden="1">
              <a:extLst>
                <a:ext uri="{63B3BB69-23CF-44E3-9099-C40C66FF867C}">
                  <a14:compatExt spid="_x0000_s72707"/>
                </a:ext>
                <a:ext uri="{FF2B5EF4-FFF2-40B4-BE49-F238E27FC236}">
                  <a16:creationId xmlns:a16="http://schemas.microsoft.com/office/drawing/2014/main" id="{00000000-0008-0000-0100-000003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57150</xdr:rowOff>
        </xdr:from>
        <xdr:to>
          <xdr:col>3</xdr:col>
          <xdr:colOff>866775</xdr:colOff>
          <xdr:row>21</xdr:row>
          <xdr:rowOff>276225</xdr:rowOff>
        </xdr:to>
        <xdr:sp macro="" textlink="">
          <xdr:nvSpPr>
            <xdr:cNvPr id="72708" name="Option Button 4" hidden="1">
              <a:extLst>
                <a:ext uri="{63B3BB69-23CF-44E3-9099-C40C66FF867C}">
                  <a14:compatExt spid="_x0000_s72708"/>
                </a:ext>
                <a:ext uri="{FF2B5EF4-FFF2-40B4-BE49-F238E27FC236}">
                  <a16:creationId xmlns:a16="http://schemas.microsoft.com/office/drawing/2014/main" id="{00000000-0008-0000-01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21</xdr:row>
          <xdr:rowOff>57150</xdr:rowOff>
        </xdr:from>
        <xdr:to>
          <xdr:col>4</xdr:col>
          <xdr:colOff>257175</xdr:colOff>
          <xdr:row>21</xdr:row>
          <xdr:rowOff>276225</xdr:rowOff>
        </xdr:to>
        <xdr:sp macro="" textlink="">
          <xdr:nvSpPr>
            <xdr:cNvPr id="72709" name="Option Button 5" hidden="1">
              <a:extLst>
                <a:ext uri="{63B3BB69-23CF-44E3-9099-C40C66FF867C}">
                  <a14:compatExt spid="_x0000_s72709"/>
                </a:ext>
                <a:ext uri="{FF2B5EF4-FFF2-40B4-BE49-F238E27FC236}">
                  <a16:creationId xmlns:a16="http://schemas.microsoft.com/office/drawing/2014/main" id="{00000000-0008-0000-01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NEI</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8</xdr:row>
          <xdr:rowOff>47625</xdr:rowOff>
        </xdr:from>
        <xdr:to>
          <xdr:col>3</xdr:col>
          <xdr:colOff>609600</xdr:colOff>
          <xdr:row>8</xdr:row>
          <xdr:rowOff>266700</xdr:rowOff>
        </xdr:to>
        <xdr:sp macro="" textlink="">
          <xdr:nvSpPr>
            <xdr:cNvPr id="68609" name="Option Button 1" hidden="1">
              <a:extLst>
                <a:ext uri="{63B3BB69-23CF-44E3-9099-C40C66FF867C}">
                  <a14:compatExt spid="_x0000_s68609"/>
                </a:ext>
                <a:ext uri="{FF2B5EF4-FFF2-40B4-BE49-F238E27FC236}">
                  <a16:creationId xmlns:a16="http://schemas.microsoft.com/office/drawing/2014/main" id="{00000000-0008-0000-02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8</xdr:row>
          <xdr:rowOff>47625</xdr:rowOff>
        </xdr:from>
        <xdr:to>
          <xdr:col>3</xdr:col>
          <xdr:colOff>1400175</xdr:colOff>
          <xdr:row>8</xdr:row>
          <xdr:rowOff>266700</xdr:rowOff>
        </xdr:to>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2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NEI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6</xdr:col>
          <xdr:colOff>0</xdr:colOff>
          <xdr:row>22</xdr:row>
          <xdr:rowOff>9525</xdr:rowOff>
        </xdr:to>
        <xdr:sp macro="" textlink="">
          <xdr:nvSpPr>
            <xdr:cNvPr id="68611" name="Group Box 3" hidden="1">
              <a:extLst>
                <a:ext uri="{63B3BB69-23CF-44E3-9099-C40C66FF867C}">
                  <a14:compatExt spid="_x0000_s68611"/>
                </a:ext>
                <a:ext uri="{FF2B5EF4-FFF2-40B4-BE49-F238E27FC236}">
                  <a16:creationId xmlns:a16="http://schemas.microsoft.com/office/drawing/2014/main" id="{00000000-0008-0000-0200-000003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57150</xdr:rowOff>
        </xdr:from>
        <xdr:to>
          <xdr:col>3</xdr:col>
          <xdr:colOff>866775</xdr:colOff>
          <xdr:row>21</xdr:row>
          <xdr:rowOff>276225</xdr:rowOff>
        </xdr:to>
        <xdr:sp macro="" textlink="">
          <xdr:nvSpPr>
            <xdr:cNvPr id="68612" name="Option Button 4" hidden="1">
              <a:extLst>
                <a:ext uri="{63B3BB69-23CF-44E3-9099-C40C66FF867C}">
                  <a14:compatExt spid="_x0000_s68612"/>
                </a:ext>
                <a:ext uri="{FF2B5EF4-FFF2-40B4-BE49-F238E27FC236}">
                  <a16:creationId xmlns:a16="http://schemas.microsoft.com/office/drawing/2014/main" id="{00000000-0008-0000-02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21</xdr:row>
          <xdr:rowOff>57150</xdr:rowOff>
        </xdr:from>
        <xdr:to>
          <xdr:col>4</xdr:col>
          <xdr:colOff>257175</xdr:colOff>
          <xdr:row>21</xdr:row>
          <xdr:rowOff>276225</xdr:rowOff>
        </xdr:to>
        <xdr:sp macro="" textlink="">
          <xdr:nvSpPr>
            <xdr:cNvPr id="68613" name="Option Button 5" hidden="1">
              <a:extLst>
                <a:ext uri="{63B3BB69-23CF-44E3-9099-C40C66FF867C}">
                  <a14:compatExt spid="_x0000_s68613"/>
                </a:ext>
                <a:ext uri="{FF2B5EF4-FFF2-40B4-BE49-F238E27FC236}">
                  <a16:creationId xmlns:a16="http://schemas.microsoft.com/office/drawing/2014/main" id="{00000000-0008-0000-02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NEI</a:t>
              </a:r>
            </a:p>
          </xdr:txBody>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2DEC-D4B6-423B-AE16-7F7F44971388}">
  <sheetPr>
    <pageSetUpPr fitToPage="1"/>
  </sheetPr>
  <dimension ref="A1:L54"/>
  <sheetViews>
    <sheetView showGridLines="0" tabSelected="1" zoomScale="90" zoomScaleNormal="90" zoomScaleSheetLayoutView="50" workbookViewId="0">
      <selection activeCell="B4" sqref="B4:D4"/>
    </sheetView>
  </sheetViews>
  <sheetFormatPr baseColWidth="10" defaultRowHeight="12.75" x14ac:dyDescent="0.2"/>
  <cols>
    <col min="1" max="1" width="21.140625" customWidth="1"/>
    <col min="2" max="2" width="33.7109375" customWidth="1"/>
    <col min="3" max="3" width="12.7109375" customWidth="1"/>
    <col min="4" max="4" width="21.28515625" customWidth="1"/>
    <col min="5" max="5" width="12.5703125" customWidth="1"/>
    <col min="6" max="6" width="21.85546875" customWidth="1"/>
    <col min="7" max="12" width="11.42578125" style="50"/>
  </cols>
  <sheetData>
    <row r="1" spans="1:7" ht="30" x14ac:dyDescent="0.2">
      <c r="A1" s="185" t="s">
        <v>17</v>
      </c>
      <c r="B1" s="185"/>
      <c r="C1" s="185"/>
      <c r="D1" s="185"/>
      <c r="E1" s="185"/>
      <c r="F1" s="185"/>
    </row>
    <row r="2" spans="1:7" ht="24" customHeight="1" x14ac:dyDescent="0.2">
      <c r="A2" s="186" t="s">
        <v>7</v>
      </c>
      <c r="B2" s="186"/>
      <c r="C2" s="186"/>
      <c r="D2" s="186"/>
      <c r="E2" s="186"/>
      <c r="F2" s="99"/>
    </row>
    <row r="3" spans="1:7" s="50" customFormat="1" ht="21.75" customHeight="1" x14ac:dyDescent="0.2">
      <c r="A3" s="184" t="s">
        <v>40</v>
      </c>
      <c r="B3" s="184"/>
      <c r="C3" s="184"/>
      <c r="D3" s="184"/>
      <c r="E3" s="184"/>
      <c r="F3" s="184"/>
    </row>
    <row r="4" spans="1:7" ht="24" customHeight="1" x14ac:dyDescent="0.2">
      <c r="A4" s="100" t="s">
        <v>12</v>
      </c>
      <c r="B4" s="187"/>
      <c r="C4" s="187"/>
      <c r="D4" s="187"/>
      <c r="E4" s="102" t="s">
        <v>9</v>
      </c>
      <c r="F4" s="106">
        <v>2021</v>
      </c>
    </row>
    <row r="5" spans="1:7" ht="24" customHeight="1" x14ac:dyDescent="0.2">
      <c r="A5" s="101" t="s">
        <v>4</v>
      </c>
      <c r="B5" s="188"/>
      <c r="C5" s="188"/>
      <c r="D5" s="188"/>
      <c r="E5" s="103" t="s">
        <v>1</v>
      </c>
      <c r="F5" s="70"/>
    </row>
    <row r="6" spans="1:7" s="50" customFormat="1" ht="15" customHeight="1" x14ac:dyDescent="0.2">
      <c r="A6" s="71"/>
      <c r="B6" s="189"/>
      <c r="C6" s="122"/>
      <c r="D6" s="122"/>
      <c r="E6" s="122"/>
      <c r="F6" s="190"/>
    </row>
    <row r="7" spans="1:7" s="50" customFormat="1" ht="21.75" customHeight="1" x14ac:dyDescent="0.2">
      <c r="A7" s="184" t="s">
        <v>41</v>
      </c>
      <c r="B7" s="184"/>
      <c r="C7" s="184"/>
      <c r="D7" s="184"/>
      <c r="E7" s="184"/>
      <c r="F7" s="184"/>
    </row>
    <row r="8" spans="1:7" s="50" customFormat="1" ht="31.5" customHeight="1" x14ac:dyDescent="0.2">
      <c r="A8" s="168" t="s">
        <v>21</v>
      </c>
      <c r="B8" s="159"/>
      <c r="C8" s="159"/>
      <c r="D8" s="159"/>
      <c r="E8" s="171"/>
      <c r="F8" s="72"/>
    </row>
    <row r="9" spans="1:7" s="50" customFormat="1" ht="24.75" customHeight="1" x14ac:dyDescent="0.2">
      <c r="A9" s="168" t="s">
        <v>45</v>
      </c>
      <c r="B9" s="169"/>
      <c r="C9" s="169"/>
      <c r="D9" s="169"/>
      <c r="E9" s="170"/>
      <c r="F9" s="73">
        <v>2021</v>
      </c>
    </row>
    <row r="10" spans="1:7" s="50" customFormat="1" ht="24" customHeight="1" x14ac:dyDescent="0.2">
      <c r="A10" s="158" t="s">
        <v>20</v>
      </c>
      <c r="B10" s="159"/>
      <c r="C10" s="171"/>
      <c r="D10" s="172">
        <v>2</v>
      </c>
      <c r="E10" s="173"/>
      <c r="F10" s="174"/>
    </row>
    <row r="11" spans="1:7" s="50" customFormat="1" ht="24" customHeight="1" x14ac:dyDescent="0.2">
      <c r="A11" s="168" t="s">
        <v>28</v>
      </c>
      <c r="B11" s="175"/>
      <c r="C11" s="175"/>
      <c r="D11" s="175"/>
      <c r="E11" s="176"/>
      <c r="F11" s="72"/>
    </row>
    <row r="12" spans="1:7" s="50" customFormat="1" ht="15" customHeight="1" x14ac:dyDescent="0.2">
      <c r="A12" s="177" t="s">
        <v>29</v>
      </c>
      <c r="B12" s="178"/>
      <c r="C12" s="178"/>
      <c r="D12" s="181" t="s">
        <v>25</v>
      </c>
      <c r="E12" s="182"/>
      <c r="F12" s="74">
        <v>44197</v>
      </c>
    </row>
    <row r="13" spans="1:7" s="50" customFormat="1" ht="15.75" customHeight="1" x14ac:dyDescent="0.2">
      <c r="A13" s="179"/>
      <c r="B13" s="180"/>
      <c r="C13" s="180"/>
      <c r="D13" s="183" t="s">
        <v>26</v>
      </c>
      <c r="E13" s="183"/>
      <c r="F13" s="75">
        <v>44561</v>
      </c>
      <c r="G13" s="51"/>
    </row>
    <row r="14" spans="1:7" s="50" customFormat="1" ht="24" customHeight="1" x14ac:dyDescent="0.2">
      <c r="A14" s="151" t="s">
        <v>30</v>
      </c>
      <c r="B14" s="152"/>
      <c r="C14" s="152"/>
      <c r="D14" s="152"/>
      <c r="E14" s="152"/>
      <c r="F14" s="76">
        <f>(MONTH(F13))-(MONTH(F12))+1</f>
        <v>12</v>
      </c>
    </row>
    <row r="15" spans="1:7" s="50" customFormat="1" ht="6.75" customHeight="1" x14ac:dyDescent="0.2">
      <c r="A15" s="77"/>
      <c r="B15" s="78"/>
      <c r="C15" s="78"/>
      <c r="D15" s="78"/>
      <c r="E15" s="78"/>
      <c r="F15" s="79"/>
    </row>
    <row r="16" spans="1:7" s="50" customFormat="1" ht="24" customHeight="1" x14ac:dyDescent="0.2">
      <c r="A16" s="153" t="s">
        <v>3</v>
      </c>
      <c r="B16" s="154"/>
      <c r="C16" s="154"/>
      <c r="D16" s="154"/>
      <c r="E16" s="154"/>
      <c r="F16" s="80"/>
    </row>
    <row r="17" spans="1:7" s="50" customFormat="1" ht="24" customHeight="1" x14ac:dyDescent="0.2">
      <c r="A17" s="153" t="s">
        <v>18</v>
      </c>
      <c r="B17" s="154"/>
      <c r="C17" s="154"/>
      <c r="D17" s="154"/>
      <c r="E17" s="154"/>
      <c r="F17" s="80"/>
    </row>
    <row r="18" spans="1:7" s="50" customFormat="1" ht="39.75" customHeight="1" x14ac:dyDescent="0.2">
      <c r="A18" s="155" t="s">
        <v>31</v>
      </c>
      <c r="B18" s="156"/>
      <c r="C18" s="156"/>
      <c r="D18" s="156"/>
      <c r="E18" s="156"/>
      <c r="F18" s="80">
        <f>IF(F17&gt;0,0,IF(F9=2021,B43*0.17*F41/365,IF(F9=2020,B44*0.17*F41/365,IF(F9=2019,B45*0.17*F41/365,IF(F9=2018,B46*0.17*F41/365,IF(F9=2017,B47*0.17*F41/365,IF(F9=2016,B48*0.17*F41/365,IF(F9&lt;2016,B49,0))))))))</f>
        <v>0</v>
      </c>
    </row>
    <row r="19" spans="1:7" s="50" customFormat="1" ht="6.75" customHeight="1" x14ac:dyDescent="0.2">
      <c r="A19" s="71"/>
      <c r="B19" s="135"/>
      <c r="C19" s="135"/>
      <c r="D19" s="135"/>
      <c r="E19" s="135"/>
      <c r="F19" s="157"/>
    </row>
    <row r="20" spans="1:7" s="50" customFormat="1" ht="24" customHeight="1" x14ac:dyDescent="0.2">
      <c r="A20" s="132" t="s">
        <v>16</v>
      </c>
      <c r="B20" s="133"/>
      <c r="C20" s="133"/>
      <c r="D20" s="133"/>
      <c r="E20" s="134"/>
      <c r="F20" s="105">
        <f>IF(D10=2,IF(F9&lt;2018,IF(F9&gt;1950,IF(F11&gt;40000,(F8*0.75*0.75),F8*0.75),"FEIL AAR"),IF(F11&gt;40000,F8*0.75,F8)),IF(F9&lt;2018,F8*0.45,F8*0.6))</f>
        <v>0</v>
      </c>
    </row>
    <row r="21" spans="1:7" s="50" customFormat="1" ht="6.75" customHeight="1" x14ac:dyDescent="0.2">
      <c r="A21" s="82"/>
      <c r="B21" s="83"/>
      <c r="C21" s="83"/>
      <c r="D21" s="83"/>
      <c r="E21" s="83"/>
      <c r="F21" s="84">
        <f>IF(F9&lt;2018,IF(F9&gt;1950,F8*0.75),0)</f>
        <v>0</v>
      </c>
      <c r="G21" s="52"/>
    </row>
    <row r="22" spans="1:7" s="50" customFormat="1" ht="24" customHeight="1" x14ac:dyDescent="0.2">
      <c r="A22" s="158" t="s">
        <v>35</v>
      </c>
      <c r="B22" s="159"/>
      <c r="C22" s="159"/>
      <c r="D22" s="160">
        <v>2</v>
      </c>
      <c r="E22" s="160"/>
      <c r="F22" s="161"/>
      <c r="G22" s="53"/>
    </row>
    <row r="23" spans="1:7" s="50" customFormat="1" ht="11.25" customHeight="1" x14ac:dyDescent="0.2">
      <c r="A23" s="162" t="s">
        <v>36</v>
      </c>
      <c r="B23" s="163"/>
      <c r="C23" s="163"/>
      <c r="D23" s="104" t="s">
        <v>37</v>
      </c>
      <c r="E23" s="104" t="s">
        <v>38</v>
      </c>
      <c r="F23" s="166">
        <f>+D24*E24</f>
        <v>0</v>
      </c>
      <c r="G23" s="53"/>
    </row>
    <row r="24" spans="1:7" s="50" customFormat="1" ht="11.25" customHeight="1" x14ac:dyDescent="0.2">
      <c r="A24" s="164"/>
      <c r="B24" s="165"/>
      <c r="C24" s="165"/>
      <c r="D24" s="54"/>
      <c r="E24" s="55">
        <v>3.4</v>
      </c>
      <c r="F24" s="167"/>
      <c r="G24" s="53"/>
    </row>
    <row r="25" spans="1:7" s="50" customFormat="1" ht="6.75" customHeight="1" x14ac:dyDescent="0.2">
      <c r="A25" s="82"/>
      <c r="B25" s="83"/>
      <c r="C25" s="83"/>
      <c r="D25" s="83"/>
      <c r="E25" s="83"/>
      <c r="F25" s="85"/>
      <c r="G25" s="53"/>
    </row>
    <row r="26" spans="1:7" s="50" customFormat="1" ht="24" customHeight="1" x14ac:dyDescent="0.2">
      <c r="A26" s="132" t="s">
        <v>23</v>
      </c>
      <c r="B26" s="133"/>
      <c r="C26" s="133"/>
      <c r="D26" s="133"/>
      <c r="E26" s="134"/>
      <c r="F26" s="86">
        <f>IF(F23&gt;0,F23,IF(D22=1,IF(D10=2,IF(F9&lt;2018,IF(F21&gt;300000,F21-150000,F21/2),IF(F8&gt;300000,F8-150000,F8/2)),F20),0))</f>
        <v>0</v>
      </c>
      <c r="G26" s="52"/>
    </row>
    <row r="27" spans="1:7" s="50" customFormat="1" ht="6.75" customHeight="1" x14ac:dyDescent="0.2">
      <c r="A27" s="82"/>
      <c r="B27" s="83"/>
      <c r="C27" s="83"/>
      <c r="D27" s="83"/>
      <c r="E27" s="83"/>
      <c r="F27" s="85"/>
      <c r="G27" s="53"/>
    </row>
    <row r="28" spans="1:7" s="50" customFormat="1" ht="24" customHeight="1" x14ac:dyDescent="0.2">
      <c r="A28" s="129" t="s">
        <v>44</v>
      </c>
      <c r="B28" s="130"/>
      <c r="C28" s="130"/>
      <c r="D28" s="130"/>
      <c r="E28" s="130"/>
      <c r="F28" s="131"/>
    </row>
    <row r="29" spans="1:7" s="50" customFormat="1" ht="24" customHeight="1" x14ac:dyDescent="0.2">
      <c r="A29" s="132" t="s">
        <v>5</v>
      </c>
      <c r="B29" s="133"/>
      <c r="C29" s="133"/>
      <c r="D29" s="133"/>
      <c r="E29" s="134"/>
      <c r="F29" s="87">
        <f>IF(F23&gt;0,F23,IF(F26=0,IF(F20&lt;325401,F20*0.3,(325400*0.3+(F20-325400)*0.2)),IF(F26&lt;325401,F26*0.3,(325400*0.3+(F26-325400)*0.2))))</f>
        <v>0</v>
      </c>
    </row>
    <row r="30" spans="1:7" s="50" customFormat="1" ht="24" customHeight="1" x14ac:dyDescent="0.2">
      <c r="A30" s="132" t="s">
        <v>32</v>
      </c>
      <c r="B30" s="133"/>
      <c r="C30" s="133"/>
      <c r="D30" s="133"/>
      <c r="E30" s="134"/>
      <c r="F30" s="88">
        <f>(F29/12)*F14</f>
        <v>0</v>
      </c>
    </row>
    <row r="31" spans="1:7" s="50" customFormat="1" ht="6.75" customHeight="1" x14ac:dyDescent="0.2">
      <c r="A31" s="71"/>
      <c r="B31" s="135"/>
      <c r="C31" s="122"/>
      <c r="D31" s="122"/>
      <c r="E31" s="122"/>
      <c r="F31" s="136"/>
    </row>
    <row r="32" spans="1:7" s="50" customFormat="1" ht="24" customHeight="1" x14ac:dyDescent="0.2">
      <c r="A32" s="137" t="s">
        <v>33</v>
      </c>
      <c r="B32" s="138"/>
      <c r="C32" s="138"/>
      <c r="D32" s="138"/>
      <c r="E32" s="138"/>
      <c r="F32" s="139"/>
    </row>
    <row r="33" spans="1:6" s="50" customFormat="1" ht="24" customHeight="1" x14ac:dyDescent="0.2">
      <c r="A33" s="140" t="s">
        <v>0</v>
      </c>
      <c r="B33" s="141"/>
      <c r="C33" s="141"/>
      <c r="D33" s="141"/>
      <c r="E33" s="142"/>
      <c r="F33" s="89">
        <f>F16+F17</f>
        <v>0</v>
      </c>
    </row>
    <row r="34" spans="1:6" s="50" customFormat="1" ht="24" customHeight="1" x14ac:dyDescent="0.2">
      <c r="A34" s="143" t="s">
        <v>8</v>
      </c>
      <c r="B34" s="144"/>
      <c r="C34" s="144"/>
      <c r="D34" s="144"/>
      <c r="E34" s="145"/>
      <c r="F34" s="90">
        <f>+F18</f>
        <v>0</v>
      </c>
    </row>
    <row r="35" spans="1:6" s="50" customFormat="1" ht="24" customHeight="1" x14ac:dyDescent="0.2">
      <c r="A35" s="143" t="s">
        <v>14</v>
      </c>
      <c r="B35" s="144"/>
      <c r="C35" s="144"/>
      <c r="D35" s="144"/>
      <c r="E35" s="145"/>
      <c r="F35" s="90">
        <f>+F34+F33</f>
        <v>0</v>
      </c>
    </row>
    <row r="36" spans="1:6" s="50" customFormat="1" ht="24" customHeight="1" x14ac:dyDescent="0.2">
      <c r="A36" s="143" t="s">
        <v>10</v>
      </c>
      <c r="B36" s="144"/>
      <c r="C36" s="144"/>
      <c r="D36" s="144"/>
      <c r="E36" s="145"/>
      <c r="F36" s="90">
        <f>+F35*0.75</f>
        <v>0</v>
      </c>
    </row>
    <row r="37" spans="1:6" s="50" customFormat="1" ht="6.75" customHeight="1" x14ac:dyDescent="0.2">
      <c r="A37" s="146"/>
      <c r="B37" s="147"/>
      <c r="C37" s="147"/>
      <c r="D37" s="147"/>
      <c r="E37" s="147"/>
      <c r="F37" s="91"/>
    </row>
    <row r="38" spans="1:6" s="50" customFormat="1" ht="24" customHeight="1" x14ac:dyDescent="0.2">
      <c r="A38" s="148" t="s">
        <v>11</v>
      </c>
      <c r="B38" s="149"/>
      <c r="C38" s="149"/>
      <c r="D38" s="149"/>
      <c r="E38" s="150"/>
      <c r="F38" s="90">
        <f>IF(F30&lt;F36,F30,F36)</f>
        <v>0</v>
      </c>
    </row>
    <row r="39" spans="1:6" s="50" customFormat="1" x14ac:dyDescent="0.2">
      <c r="A39" s="127"/>
      <c r="B39" s="128"/>
      <c r="C39" s="128"/>
      <c r="D39" s="128"/>
      <c r="E39" s="128"/>
      <c r="F39" s="91"/>
    </row>
    <row r="40" spans="1:6" s="50" customFormat="1" ht="24" customHeight="1" x14ac:dyDescent="0.2">
      <c r="A40" s="112" t="s">
        <v>42</v>
      </c>
      <c r="B40" s="113"/>
      <c r="C40" s="113"/>
      <c r="D40" s="113"/>
      <c r="E40" s="113"/>
      <c r="F40" s="113"/>
    </row>
    <row r="41" spans="1:6" s="50" customFormat="1" ht="15" customHeight="1" x14ac:dyDescent="0.2">
      <c r="A41" s="117" t="s">
        <v>6</v>
      </c>
      <c r="B41" s="118"/>
      <c r="C41" s="92"/>
      <c r="D41" s="119" t="s">
        <v>19</v>
      </c>
      <c r="E41" s="120"/>
      <c r="F41" s="111">
        <f>IF((F13-F12+1)&gt;366,"FEIL",IF((F13-F12+1)=366,365,(F13-F12+1)))</f>
        <v>365</v>
      </c>
    </row>
    <row r="42" spans="1:6" s="50" customFormat="1" ht="15" customHeight="1" x14ac:dyDescent="0.2">
      <c r="A42" s="94" t="s">
        <v>15</v>
      </c>
      <c r="B42" s="60" t="s">
        <v>43</v>
      </c>
      <c r="C42" s="92"/>
      <c r="D42" s="109" t="s">
        <v>15</v>
      </c>
      <c r="E42" s="110" t="s">
        <v>43</v>
      </c>
      <c r="F42" s="108"/>
    </row>
    <row r="43" spans="1:6" s="50" customFormat="1" ht="15" customHeight="1" x14ac:dyDescent="0.2">
      <c r="A43" s="96">
        <v>2021</v>
      </c>
      <c r="B43" s="56">
        <f>+F8</f>
        <v>0</v>
      </c>
      <c r="C43" s="92"/>
      <c r="D43" s="63">
        <f>A48-1</f>
        <v>2015</v>
      </c>
      <c r="E43" s="114">
        <f>B48-(B48*0.17)</f>
        <v>0</v>
      </c>
      <c r="F43" s="115"/>
    </row>
    <row r="44" spans="1:6" s="50" customFormat="1" ht="15" customHeight="1" x14ac:dyDescent="0.2">
      <c r="A44" s="96">
        <f>A43-1</f>
        <v>2020</v>
      </c>
      <c r="B44" s="56">
        <f>B43-(B43*0.17)</f>
        <v>0</v>
      </c>
      <c r="C44" s="92"/>
      <c r="D44" s="63">
        <f t="shared" ref="D44:D54" si="0">D43-1</f>
        <v>2014</v>
      </c>
      <c r="E44" s="114">
        <f t="shared" ref="E44:E54" si="1">E43-(E43*0.17)</f>
        <v>0</v>
      </c>
      <c r="F44" s="115"/>
    </row>
    <row r="45" spans="1:6" s="50" customFormat="1" ht="15" customHeight="1" x14ac:dyDescent="0.2">
      <c r="A45" s="96">
        <f>A44-1</f>
        <v>2019</v>
      </c>
      <c r="B45" s="56">
        <f>B44-(B44*0.17)</f>
        <v>0</v>
      </c>
      <c r="C45" s="92"/>
      <c r="D45" s="63">
        <f t="shared" si="0"/>
        <v>2013</v>
      </c>
      <c r="E45" s="114">
        <f t="shared" si="1"/>
        <v>0</v>
      </c>
      <c r="F45" s="115"/>
    </row>
    <row r="46" spans="1:6" s="50" customFormat="1" ht="15" customHeight="1" x14ac:dyDescent="0.2">
      <c r="A46" s="96">
        <f>A45-1</f>
        <v>2018</v>
      </c>
      <c r="B46" s="56">
        <f>B45-(B45*0.17)</f>
        <v>0</v>
      </c>
      <c r="C46" s="92"/>
      <c r="D46" s="63">
        <f t="shared" si="0"/>
        <v>2012</v>
      </c>
      <c r="E46" s="114">
        <f t="shared" si="1"/>
        <v>0</v>
      </c>
      <c r="F46" s="115"/>
    </row>
    <row r="47" spans="1:6" s="50" customFormat="1" ht="15" customHeight="1" x14ac:dyDescent="0.2">
      <c r="A47" s="96">
        <f>A46-1</f>
        <v>2017</v>
      </c>
      <c r="B47" s="56">
        <f>B46-(B46*0.17)</f>
        <v>0</v>
      </c>
      <c r="C47" s="92"/>
      <c r="D47" s="63">
        <f t="shared" si="0"/>
        <v>2011</v>
      </c>
      <c r="E47" s="114">
        <f t="shared" si="1"/>
        <v>0</v>
      </c>
      <c r="F47" s="115"/>
    </row>
    <row r="48" spans="1:6" s="50" customFormat="1" ht="15" customHeight="1" x14ac:dyDescent="0.2">
      <c r="A48" s="96">
        <f>A47-1</f>
        <v>2016</v>
      </c>
      <c r="B48" s="56">
        <f>B47-(B47*0.17)</f>
        <v>0</v>
      </c>
      <c r="C48" s="92"/>
      <c r="D48" s="63">
        <f t="shared" si="0"/>
        <v>2010</v>
      </c>
      <c r="E48" s="114">
        <f t="shared" si="1"/>
        <v>0</v>
      </c>
      <c r="F48" s="115"/>
    </row>
    <row r="49" spans="1:6" s="50" customFormat="1" ht="15" customHeight="1" x14ac:dyDescent="0.2">
      <c r="A49" s="116" t="s">
        <v>2</v>
      </c>
      <c r="B49" s="57">
        <f>IF(F9=2015,E43*0.17*F41/365,IF(F9=2014,E44*0.17*F41/365,IF(F9=2013,E45*0.17*F41/365,IF(F9=2012,E46*0.17*F41/365,IF(F9=2011,E47*0.17*F41/365,IF(F9=2010,E48*0.17*F41/365,IF(F9&lt;2010,B50,0)))))))</f>
        <v>0</v>
      </c>
      <c r="C49" s="92"/>
      <c r="D49" s="63">
        <f t="shared" si="0"/>
        <v>2009</v>
      </c>
      <c r="E49" s="114">
        <f t="shared" si="1"/>
        <v>0</v>
      </c>
      <c r="F49" s="115"/>
    </row>
    <row r="50" spans="1:6" s="50" customFormat="1" ht="15" customHeight="1" x14ac:dyDescent="0.2">
      <c r="A50" s="116"/>
      <c r="B50" s="57">
        <f>IF(F9=2009,E49*0.17*F41/365,IF(F9=2008,E50*0.17*F41/365,IF(F9=2007,E51*0.17*F41/365,IF(F9=2006,E52*0.17*F41/365,IF(F9=2005,E53*0.17*F41/365,IF(F9=2004,E54*0.17*F41/365,0))))))</f>
        <v>0</v>
      </c>
      <c r="C50" s="92"/>
      <c r="D50" s="63">
        <f t="shared" si="0"/>
        <v>2008</v>
      </c>
      <c r="E50" s="114">
        <f t="shared" si="1"/>
        <v>0</v>
      </c>
      <c r="F50" s="115"/>
    </row>
    <row r="51" spans="1:6" s="50" customFormat="1" ht="15" customHeight="1" x14ac:dyDescent="0.2">
      <c r="A51" s="121"/>
      <c r="B51" s="122"/>
      <c r="C51" s="92"/>
      <c r="D51" s="63">
        <f t="shared" si="0"/>
        <v>2007</v>
      </c>
      <c r="E51" s="114">
        <f t="shared" si="1"/>
        <v>0</v>
      </c>
      <c r="F51" s="115"/>
    </row>
    <row r="52" spans="1:6" s="50" customFormat="1" ht="15" customHeight="1" x14ac:dyDescent="0.2">
      <c r="A52" s="121"/>
      <c r="B52" s="122"/>
      <c r="C52" s="92"/>
      <c r="D52" s="63">
        <f t="shared" si="0"/>
        <v>2006</v>
      </c>
      <c r="E52" s="114">
        <f t="shared" si="1"/>
        <v>0</v>
      </c>
      <c r="F52" s="115"/>
    </row>
    <row r="53" spans="1:6" s="50" customFormat="1" ht="15" customHeight="1" x14ac:dyDescent="0.2">
      <c r="A53" s="121"/>
      <c r="B53" s="122"/>
      <c r="C53" s="92"/>
      <c r="D53" s="63">
        <f t="shared" si="0"/>
        <v>2005</v>
      </c>
      <c r="E53" s="114">
        <f t="shared" si="1"/>
        <v>0</v>
      </c>
      <c r="F53" s="115"/>
    </row>
    <row r="54" spans="1:6" s="50" customFormat="1" ht="15" customHeight="1" x14ac:dyDescent="0.2">
      <c r="A54" s="123"/>
      <c r="B54" s="124"/>
      <c r="C54" s="97"/>
      <c r="D54" s="98">
        <f t="shared" si="0"/>
        <v>2004</v>
      </c>
      <c r="E54" s="125">
        <f t="shared" si="1"/>
        <v>0</v>
      </c>
      <c r="F54" s="126"/>
    </row>
  </sheetData>
  <sheetProtection sheet="1" objects="1" scenarios="1"/>
  <mergeCells count="55">
    <mergeCell ref="A8:E8"/>
    <mergeCell ref="A3:F3"/>
    <mergeCell ref="A7:F7"/>
    <mergeCell ref="A1:F1"/>
    <mergeCell ref="A2:E2"/>
    <mergeCell ref="B4:D4"/>
    <mergeCell ref="B5:D5"/>
    <mergeCell ref="B6:F6"/>
    <mergeCell ref="A9:E9"/>
    <mergeCell ref="A10:C10"/>
    <mergeCell ref="D10:F10"/>
    <mergeCell ref="A11:E11"/>
    <mergeCell ref="A12:C13"/>
    <mergeCell ref="D12:E12"/>
    <mergeCell ref="D13:E13"/>
    <mergeCell ref="A26:E26"/>
    <mergeCell ref="A14:E14"/>
    <mergeCell ref="A16:E16"/>
    <mergeCell ref="A17:E17"/>
    <mergeCell ref="A18:E18"/>
    <mergeCell ref="B19:F19"/>
    <mergeCell ref="A20:E20"/>
    <mergeCell ref="A22:C22"/>
    <mergeCell ref="D22:F22"/>
    <mergeCell ref="A23:C24"/>
    <mergeCell ref="F23:F24"/>
    <mergeCell ref="A39:E39"/>
    <mergeCell ref="A28:F28"/>
    <mergeCell ref="A29:E29"/>
    <mergeCell ref="A30:E30"/>
    <mergeCell ref="B31:F31"/>
    <mergeCell ref="A32:F32"/>
    <mergeCell ref="A33:E33"/>
    <mergeCell ref="A34:E34"/>
    <mergeCell ref="A35:E35"/>
    <mergeCell ref="A36:E36"/>
    <mergeCell ref="A37:E37"/>
    <mergeCell ref="A38:E38"/>
    <mergeCell ref="A51:B54"/>
    <mergeCell ref="E51:F51"/>
    <mergeCell ref="E52:F52"/>
    <mergeCell ref="E53:F53"/>
    <mergeCell ref="E54:F54"/>
    <mergeCell ref="A40:F40"/>
    <mergeCell ref="E47:F47"/>
    <mergeCell ref="E48:F48"/>
    <mergeCell ref="A49:A50"/>
    <mergeCell ref="E49:F49"/>
    <mergeCell ref="E50:F50"/>
    <mergeCell ref="A41:B41"/>
    <mergeCell ref="D41:E41"/>
    <mergeCell ref="E43:F43"/>
    <mergeCell ref="E44:F44"/>
    <mergeCell ref="E45:F45"/>
    <mergeCell ref="E46:F46"/>
  </mergeCells>
  <pageMargins left="0.7" right="0.7" top="0.75" bottom="0.75" header="0.3" footer="0.3"/>
  <pageSetup paperSize="9" scale="72" orientation="portrait" r:id="rId1"/>
  <headerFooter>
    <oddFooter>&amp;L&amp;7&amp;K9C9C9C© Copyright Sticos AS&amp;R&amp;7&amp;K9C9C9CUtskrift fra Sticos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25" r:id="rId4" name="Option Button 1">
              <controlPr defaultSize="0" autoFill="0" autoLine="0" autoPict="0">
                <anchor moveWithCells="1">
                  <from>
                    <xdr:col>3</xdr:col>
                    <xdr:colOff>161925</xdr:colOff>
                    <xdr:row>9</xdr:row>
                    <xdr:rowOff>47625</xdr:rowOff>
                  </from>
                  <to>
                    <xdr:col>3</xdr:col>
                    <xdr:colOff>609600</xdr:colOff>
                    <xdr:row>9</xdr:row>
                    <xdr:rowOff>266700</xdr:rowOff>
                  </to>
                </anchor>
              </controlPr>
            </control>
          </mc:Choice>
        </mc:AlternateContent>
        <mc:AlternateContent xmlns:mc="http://schemas.openxmlformats.org/markup-compatibility/2006">
          <mc:Choice Requires="x14">
            <control shapeId="77826" r:id="rId5" name="Option Button 2">
              <controlPr defaultSize="0" autoFill="0" autoLine="0" autoPict="0">
                <anchor moveWithCells="1">
                  <from>
                    <xdr:col>3</xdr:col>
                    <xdr:colOff>733425</xdr:colOff>
                    <xdr:row>9</xdr:row>
                    <xdr:rowOff>47625</xdr:rowOff>
                  </from>
                  <to>
                    <xdr:col>3</xdr:col>
                    <xdr:colOff>1400175</xdr:colOff>
                    <xdr:row>9</xdr:row>
                    <xdr:rowOff>266700</xdr:rowOff>
                  </to>
                </anchor>
              </controlPr>
            </control>
          </mc:Choice>
        </mc:AlternateContent>
        <mc:AlternateContent xmlns:mc="http://schemas.openxmlformats.org/markup-compatibility/2006">
          <mc:Choice Requires="x14">
            <control shapeId="77827" r:id="rId6" name="Group Box 3">
              <controlPr defaultSize="0" autoFill="0" autoPict="0">
                <anchor moveWithCells="1">
                  <from>
                    <xdr:col>3</xdr:col>
                    <xdr:colOff>0</xdr:colOff>
                    <xdr:row>21</xdr:row>
                    <xdr:rowOff>0</xdr:rowOff>
                  </from>
                  <to>
                    <xdr:col>6</xdr:col>
                    <xdr:colOff>0</xdr:colOff>
                    <xdr:row>22</xdr:row>
                    <xdr:rowOff>9525</xdr:rowOff>
                  </to>
                </anchor>
              </controlPr>
            </control>
          </mc:Choice>
        </mc:AlternateContent>
        <mc:AlternateContent xmlns:mc="http://schemas.openxmlformats.org/markup-compatibility/2006">
          <mc:Choice Requires="x14">
            <control shapeId="77828" r:id="rId7" name="Option Button 4">
              <controlPr defaultSize="0" autoFill="0" autoLine="0" autoPict="0">
                <anchor moveWithCells="1">
                  <from>
                    <xdr:col>3</xdr:col>
                    <xdr:colOff>133350</xdr:colOff>
                    <xdr:row>21</xdr:row>
                    <xdr:rowOff>57150</xdr:rowOff>
                  </from>
                  <to>
                    <xdr:col>3</xdr:col>
                    <xdr:colOff>866775</xdr:colOff>
                    <xdr:row>21</xdr:row>
                    <xdr:rowOff>276225</xdr:rowOff>
                  </to>
                </anchor>
              </controlPr>
            </control>
          </mc:Choice>
        </mc:AlternateContent>
        <mc:AlternateContent xmlns:mc="http://schemas.openxmlformats.org/markup-compatibility/2006">
          <mc:Choice Requires="x14">
            <control shapeId="77829" r:id="rId8" name="Option Button 5">
              <controlPr defaultSize="0" autoFill="0" autoLine="0" autoPict="0">
                <anchor moveWithCells="1">
                  <from>
                    <xdr:col>3</xdr:col>
                    <xdr:colOff>752475</xdr:colOff>
                    <xdr:row>21</xdr:row>
                    <xdr:rowOff>57150</xdr:rowOff>
                  </from>
                  <to>
                    <xdr:col>4</xdr:col>
                    <xdr:colOff>257175</xdr:colOff>
                    <xdr:row>21</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C6E2B-272B-4CD0-8750-56CD240838FA}">
  <sheetPr>
    <pageSetUpPr fitToPage="1"/>
  </sheetPr>
  <dimension ref="A1:L53"/>
  <sheetViews>
    <sheetView showGridLines="0" topLeftCell="A14" zoomScaleNormal="100" zoomScaleSheetLayoutView="50" workbookViewId="0">
      <selection activeCell="F26" sqref="F26"/>
    </sheetView>
  </sheetViews>
  <sheetFormatPr baseColWidth="10" defaultRowHeight="12.75" x14ac:dyDescent="0.2"/>
  <cols>
    <col min="1" max="1" width="21.140625" customWidth="1"/>
    <col min="2" max="2" width="33.7109375" customWidth="1"/>
    <col min="3" max="3" width="12.7109375" customWidth="1"/>
    <col min="4" max="4" width="21.28515625" customWidth="1"/>
    <col min="5" max="5" width="12.5703125" customWidth="1"/>
    <col min="6" max="6" width="21.85546875" customWidth="1"/>
    <col min="7" max="12" width="11.42578125" style="50"/>
  </cols>
  <sheetData>
    <row r="1" spans="1:7" ht="30" x14ac:dyDescent="0.2">
      <c r="A1" s="233" t="s">
        <v>17</v>
      </c>
      <c r="B1" s="234"/>
      <c r="C1" s="234"/>
      <c r="D1" s="234"/>
      <c r="E1" s="234"/>
      <c r="F1" s="235"/>
    </row>
    <row r="2" spans="1:7" ht="24" customHeight="1" x14ac:dyDescent="0.2">
      <c r="A2" s="236" t="s">
        <v>7</v>
      </c>
      <c r="B2" s="186"/>
      <c r="C2" s="186"/>
      <c r="D2" s="186"/>
      <c r="E2" s="186"/>
      <c r="F2" s="65"/>
    </row>
    <row r="3" spans="1:7" ht="15" customHeight="1" x14ac:dyDescent="0.2">
      <c r="A3" s="66"/>
      <c r="B3" s="67"/>
      <c r="C3" s="67"/>
      <c r="D3" s="67"/>
      <c r="E3" s="67"/>
      <c r="F3" s="65"/>
    </row>
    <row r="4" spans="1:7" ht="24" customHeight="1" x14ac:dyDescent="0.2">
      <c r="A4" s="68" t="s">
        <v>12</v>
      </c>
      <c r="B4" s="237"/>
      <c r="C4" s="237"/>
      <c r="D4" s="237"/>
      <c r="E4" s="64" t="s">
        <v>9</v>
      </c>
      <c r="F4" s="69">
        <v>2020</v>
      </c>
    </row>
    <row r="5" spans="1:7" ht="24" customHeight="1" x14ac:dyDescent="0.2">
      <c r="A5" s="68" t="s">
        <v>4</v>
      </c>
      <c r="B5" s="188"/>
      <c r="C5" s="188"/>
      <c r="D5" s="188"/>
      <c r="E5" s="58" t="s">
        <v>1</v>
      </c>
      <c r="F5" s="70"/>
    </row>
    <row r="6" spans="1:7" ht="15" customHeight="1" x14ac:dyDescent="0.2">
      <c r="A6" s="71"/>
      <c r="B6" s="189"/>
      <c r="C6" s="122"/>
      <c r="D6" s="122"/>
      <c r="E6" s="122"/>
      <c r="F6" s="190"/>
    </row>
    <row r="7" spans="1:7" ht="29.25" customHeight="1" x14ac:dyDescent="0.2">
      <c r="A7" s="217" t="s">
        <v>21</v>
      </c>
      <c r="B7" s="205"/>
      <c r="C7" s="205"/>
      <c r="D7" s="205"/>
      <c r="E7" s="206"/>
      <c r="F7" s="72"/>
    </row>
    <row r="8" spans="1:7" ht="45" customHeight="1" x14ac:dyDescent="0.2">
      <c r="A8" s="217" t="s">
        <v>22</v>
      </c>
      <c r="B8" s="205"/>
      <c r="C8" s="205"/>
      <c r="D8" s="205"/>
      <c r="E8" s="206"/>
      <c r="F8" s="73">
        <v>2020</v>
      </c>
    </row>
    <row r="9" spans="1:7" ht="24" customHeight="1" x14ac:dyDescent="0.2">
      <c r="A9" s="207" t="s">
        <v>20</v>
      </c>
      <c r="B9" s="208"/>
      <c r="C9" s="218"/>
      <c r="D9" s="172">
        <v>2</v>
      </c>
      <c r="E9" s="173"/>
      <c r="F9" s="174"/>
    </row>
    <row r="10" spans="1:7" ht="24" customHeight="1" x14ac:dyDescent="0.2">
      <c r="A10" s="217" t="s">
        <v>28</v>
      </c>
      <c r="B10" s="219"/>
      <c r="C10" s="219"/>
      <c r="D10" s="219"/>
      <c r="E10" s="220"/>
      <c r="F10" s="72"/>
    </row>
    <row r="11" spans="1:7" ht="15" customHeight="1" x14ac:dyDescent="0.2">
      <c r="A11" s="221" t="s">
        <v>29</v>
      </c>
      <c r="B11" s="222"/>
      <c r="C11" s="222"/>
      <c r="D11" s="225" t="s">
        <v>25</v>
      </c>
      <c r="E11" s="226"/>
      <c r="F11" s="74">
        <v>43831</v>
      </c>
    </row>
    <row r="12" spans="1:7" ht="15.75" customHeight="1" x14ac:dyDescent="0.2">
      <c r="A12" s="223"/>
      <c r="B12" s="224"/>
      <c r="C12" s="224"/>
      <c r="D12" s="227" t="s">
        <v>26</v>
      </c>
      <c r="E12" s="227"/>
      <c r="F12" s="75">
        <v>44196</v>
      </c>
      <c r="G12" s="51"/>
    </row>
    <row r="13" spans="1:7" ht="24" customHeight="1" x14ac:dyDescent="0.2">
      <c r="A13" s="214" t="s">
        <v>30</v>
      </c>
      <c r="B13" s="228"/>
      <c r="C13" s="228"/>
      <c r="D13" s="228"/>
      <c r="E13" s="228"/>
      <c r="F13" s="76">
        <f>(MONTH(F12))-(MONTH(F11))+1</f>
        <v>12</v>
      </c>
    </row>
    <row r="14" spans="1:7" ht="15" customHeight="1" x14ac:dyDescent="0.2">
      <c r="A14" s="77"/>
      <c r="B14" s="78"/>
      <c r="C14" s="78"/>
      <c r="D14" s="78"/>
      <c r="E14" s="78"/>
      <c r="F14" s="79"/>
    </row>
    <row r="15" spans="1:7" ht="24" customHeight="1" x14ac:dyDescent="0.2">
      <c r="A15" s="229" t="s">
        <v>3</v>
      </c>
      <c r="B15" s="230"/>
      <c r="C15" s="230"/>
      <c r="D15" s="230"/>
      <c r="E15" s="230"/>
      <c r="F15" s="80"/>
    </row>
    <row r="16" spans="1:7" ht="24" customHeight="1" x14ac:dyDescent="0.2">
      <c r="A16" s="229" t="s">
        <v>18</v>
      </c>
      <c r="B16" s="230"/>
      <c r="C16" s="230"/>
      <c r="D16" s="230"/>
      <c r="E16" s="230"/>
      <c r="F16" s="80"/>
    </row>
    <row r="17" spans="1:7" ht="39.75" customHeight="1" x14ac:dyDescent="0.2">
      <c r="A17" s="231" t="s">
        <v>31</v>
      </c>
      <c r="B17" s="232"/>
      <c r="C17" s="232"/>
      <c r="D17" s="232"/>
      <c r="E17" s="232"/>
      <c r="F17" s="80">
        <f>IF(F16&gt;0,0,IF(F8=2020,B42*0.17*F40/365,IF(F8=2019,B43*0.17*F40/365,IF(F8=2018,B44*0.17*F40/365,IF(F8=2017,B45*0.17*F40/365,IF(F8=2016,B46*0.17*F40/365,IF(F8=2015,B47*0.17*F40/365,IF(F8&lt;2015,B48,0))))))))</f>
        <v>0</v>
      </c>
    </row>
    <row r="18" spans="1:7" ht="15" customHeight="1" x14ac:dyDescent="0.2">
      <c r="A18" s="71"/>
      <c r="B18" s="135"/>
      <c r="C18" s="135"/>
      <c r="D18" s="135"/>
      <c r="E18" s="135"/>
      <c r="F18" s="157"/>
    </row>
    <row r="19" spans="1:7" ht="24" customHeight="1" x14ac:dyDescent="0.2">
      <c r="A19" s="204" t="s">
        <v>13</v>
      </c>
      <c r="B19" s="205"/>
      <c r="C19" s="205"/>
      <c r="D19" s="205"/>
      <c r="E19" s="205"/>
      <c r="F19" s="213"/>
    </row>
    <row r="20" spans="1:7" ht="24" customHeight="1" x14ac:dyDescent="0.2">
      <c r="A20" s="204" t="s">
        <v>16</v>
      </c>
      <c r="B20" s="205"/>
      <c r="C20" s="205"/>
      <c r="D20" s="205"/>
      <c r="E20" s="206"/>
      <c r="F20" s="81">
        <f>IF(D9=2,IF(F8&lt;2017,IF(F8&gt;1950,IF(F10&gt;40000,(F7*0.75*0.75),F7*0.75),"FEIL AAR"),IF(F10&gt;40000,F7*0.75,F7)),IF(F8&lt;2017,F7*0.45,F7*0.6))</f>
        <v>0</v>
      </c>
    </row>
    <row r="21" spans="1:7" ht="15" customHeight="1" x14ac:dyDescent="0.2">
      <c r="A21" s="82"/>
      <c r="B21" s="83"/>
      <c r="C21" s="83"/>
      <c r="D21" s="83"/>
      <c r="E21" s="83"/>
      <c r="F21" s="84">
        <f>IF(F8&lt;2017,IF(F8&gt;1950,F7*0.75),0)</f>
        <v>0</v>
      </c>
      <c r="G21" s="52"/>
    </row>
    <row r="22" spans="1:7" s="50" customFormat="1" ht="24" customHeight="1" x14ac:dyDescent="0.2">
      <c r="A22" s="207" t="s">
        <v>35</v>
      </c>
      <c r="B22" s="208"/>
      <c r="C22" s="208"/>
      <c r="D22" s="160">
        <v>1</v>
      </c>
      <c r="E22" s="160"/>
      <c r="F22" s="161"/>
      <c r="G22" s="53"/>
    </row>
    <row r="23" spans="1:7" s="50" customFormat="1" ht="11.25" customHeight="1" x14ac:dyDescent="0.2">
      <c r="A23" s="209" t="s">
        <v>36</v>
      </c>
      <c r="B23" s="210"/>
      <c r="C23" s="210"/>
      <c r="D23" s="59" t="s">
        <v>37</v>
      </c>
      <c r="E23" s="59" t="s">
        <v>38</v>
      </c>
      <c r="F23" s="166">
        <f>+D24*E24</f>
        <v>0</v>
      </c>
      <c r="G23" s="53"/>
    </row>
    <row r="24" spans="1:7" s="50" customFormat="1" ht="11.25" customHeight="1" x14ac:dyDescent="0.2">
      <c r="A24" s="211"/>
      <c r="B24" s="212"/>
      <c r="C24" s="212"/>
      <c r="D24" s="54"/>
      <c r="E24" s="55">
        <v>3.4</v>
      </c>
      <c r="F24" s="167"/>
      <c r="G24" s="53"/>
    </row>
    <row r="25" spans="1:7" s="50" customFormat="1" ht="15" customHeight="1" x14ac:dyDescent="0.2">
      <c r="A25" s="82"/>
      <c r="B25" s="83"/>
      <c r="C25" s="83"/>
      <c r="D25" s="83"/>
      <c r="E25" s="83"/>
      <c r="F25" s="85"/>
      <c r="G25" s="53"/>
    </row>
    <row r="26" spans="1:7" s="50" customFormat="1" ht="24" customHeight="1" x14ac:dyDescent="0.2">
      <c r="A26" s="204" t="s">
        <v>23</v>
      </c>
      <c r="B26" s="205"/>
      <c r="C26" s="205"/>
      <c r="D26" s="205"/>
      <c r="E26" s="206"/>
      <c r="F26" s="86">
        <f>IF(F23&gt;0,F23,IF(D22=1,IF(D9=2,IF(F8&lt;2017,IF(F21&gt;300000,F21-150000,F21/2),IF(F7&gt;300000,F7-150000,F7/2)),F20),0))</f>
        <v>0</v>
      </c>
      <c r="G26" s="52"/>
    </row>
    <row r="27" spans="1:7" s="50" customFormat="1" ht="15" customHeight="1" x14ac:dyDescent="0.2">
      <c r="A27" s="82"/>
      <c r="B27" s="83"/>
      <c r="C27" s="83"/>
      <c r="D27" s="83"/>
      <c r="E27" s="83"/>
      <c r="F27" s="85"/>
      <c r="G27" s="53"/>
    </row>
    <row r="28" spans="1:7" s="50" customFormat="1" ht="24" customHeight="1" x14ac:dyDescent="0.2">
      <c r="A28" s="204" t="s">
        <v>24</v>
      </c>
      <c r="B28" s="205"/>
      <c r="C28" s="205"/>
      <c r="D28" s="205"/>
      <c r="E28" s="205"/>
      <c r="F28" s="213"/>
    </row>
    <row r="29" spans="1:7" s="50" customFormat="1" ht="24" customHeight="1" x14ac:dyDescent="0.2">
      <c r="A29" s="204" t="s">
        <v>5</v>
      </c>
      <c r="B29" s="205"/>
      <c r="C29" s="205"/>
      <c r="D29" s="205"/>
      <c r="E29" s="206"/>
      <c r="F29" s="107">
        <f>IF(F23&gt;0,F23,IF(F26=0,IF(F20&lt;314401,F20*0.3,(314400*0.3+(F20-314400)*0.2)),IF(F26&lt;314401,F26*0.3,(314400*0.3+(F26-314400)*0.2))))</f>
        <v>0</v>
      </c>
    </row>
    <row r="30" spans="1:7" s="50" customFormat="1" ht="24" customHeight="1" x14ac:dyDescent="0.2">
      <c r="A30" s="204" t="s">
        <v>32</v>
      </c>
      <c r="B30" s="205"/>
      <c r="C30" s="205"/>
      <c r="D30" s="205"/>
      <c r="E30" s="206"/>
      <c r="F30" s="88">
        <f>(F29/12)*F13</f>
        <v>0</v>
      </c>
    </row>
    <row r="31" spans="1:7" s="50" customFormat="1" ht="15" customHeight="1" x14ac:dyDescent="0.2">
      <c r="A31" s="71"/>
      <c r="B31" s="135"/>
      <c r="C31" s="122"/>
      <c r="D31" s="122"/>
      <c r="E31" s="122"/>
      <c r="F31" s="136"/>
    </row>
    <row r="32" spans="1:7" s="50" customFormat="1" ht="24" customHeight="1" x14ac:dyDescent="0.2">
      <c r="A32" s="214" t="s">
        <v>33</v>
      </c>
      <c r="B32" s="215"/>
      <c r="C32" s="215"/>
      <c r="D32" s="215"/>
      <c r="E32" s="215"/>
      <c r="F32" s="216"/>
    </row>
    <row r="33" spans="1:6" s="50" customFormat="1" ht="24" customHeight="1" x14ac:dyDescent="0.2">
      <c r="A33" s="201" t="s">
        <v>0</v>
      </c>
      <c r="B33" s="202"/>
      <c r="C33" s="202"/>
      <c r="D33" s="202"/>
      <c r="E33" s="203"/>
      <c r="F33" s="89">
        <f>F15+F16</f>
        <v>0</v>
      </c>
    </row>
    <row r="34" spans="1:6" s="50" customFormat="1" ht="24" customHeight="1" x14ac:dyDescent="0.2">
      <c r="A34" s="191" t="s">
        <v>8</v>
      </c>
      <c r="B34" s="192"/>
      <c r="C34" s="192"/>
      <c r="D34" s="192"/>
      <c r="E34" s="193"/>
      <c r="F34" s="90">
        <f>+F17</f>
        <v>0</v>
      </c>
    </row>
    <row r="35" spans="1:6" s="50" customFormat="1" ht="24" customHeight="1" x14ac:dyDescent="0.2">
      <c r="A35" s="191" t="s">
        <v>14</v>
      </c>
      <c r="B35" s="192"/>
      <c r="C35" s="192"/>
      <c r="D35" s="192"/>
      <c r="E35" s="193"/>
      <c r="F35" s="90">
        <f>+F34+F33</f>
        <v>0</v>
      </c>
    </row>
    <row r="36" spans="1:6" s="50" customFormat="1" ht="24" customHeight="1" x14ac:dyDescent="0.2">
      <c r="A36" s="191" t="s">
        <v>10</v>
      </c>
      <c r="B36" s="192"/>
      <c r="C36" s="192"/>
      <c r="D36" s="192"/>
      <c r="E36" s="193"/>
      <c r="F36" s="90">
        <f>+F35*0.75</f>
        <v>0</v>
      </c>
    </row>
    <row r="37" spans="1:6" s="50" customFormat="1" x14ac:dyDescent="0.2">
      <c r="A37" s="146"/>
      <c r="B37" s="147"/>
      <c r="C37" s="147"/>
      <c r="D37" s="147"/>
      <c r="E37" s="147"/>
      <c r="F37" s="91"/>
    </row>
    <row r="38" spans="1:6" s="50" customFormat="1" ht="24" customHeight="1" x14ac:dyDescent="0.2">
      <c r="A38" s="198" t="s">
        <v>11</v>
      </c>
      <c r="B38" s="199"/>
      <c r="C38" s="199"/>
      <c r="D38" s="199"/>
      <c r="E38" s="200"/>
      <c r="F38" s="90">
        <f>IF(F30&lt;F36,F30,F36)</f>
        <v>0</v>
      </c>
    </row>
    <row r="39" spans="1:6" s="50" customFormat="1" x14ac:dyDescent="0.2">
      <c r="A39" s="127"/>
      <c r="B39" s="128"/>
      <c r="C39" s="128"/>
      <c r="D39" s="128"/>
      <c r="E39" s="128"/>
      <c r="F39" s="91"/>
    </row>
    <row r="40" spans="1:6" s="50" customFormat="1" ht="15" customHeight="1" x14ac:dyDescent="0.2">
      <c r="A40" s="194" t="s">
        <v>6</v>
      </c>
      <c r="B40" s="195"/>
      <c r="C40" s="92"/>
      <c r="D40" s="196" t="s">
        <v>19</v>
      </c>
      <c r="E40" s="197"/>
      <c r="F40" s="93">
        <f>IF((F12-F11+1)&gt;366,"FEIL",IF((F12-F11+1)=366,365,(F12-F11+1)))</f>
        <v>365</v>
      </c>
    </row>
    <row r="41" spans="1:6" s="50" customFormat="1" ht="15" customHeight="1" x14ac:dyDescent="0.2">
      <c r="A41" s="94" t="s">
        <v>15</v>
      </c>
      <c r="B41" s="60" t="s">
        <v>39</v>
      </c>
      <c r="C41" s="92"/>
      <c r="D41" s="61" t="s">
        <v>15</v>
      </c>
      <c r="E41" s="62" t="s">
        <v>39</v>
      </c>
      <c r="F41" s="95"/>
    </row>
    <row r="42" spans="1:6" s="50" customFormat="1" ht="15" customHeight="1" x14ac:dyDescent="0.2">
      <c r="A42" s="96">
        <v>2020</v>
      </c>
      <c r="B42" s="56">
        <f>+F7</f>
        <v>0</v>
      </c>
      <c r="C42" s="92"/>
      <c r="D42" s="63">
        <f>A47-1</f>
        <v>2014</v>
      </c>
      <c r="E42" s="114">
        <f>B47-(B47*0.17)</f>
        <v>0</v>
      </c>
      <c r="F42" s="115"/>
    </row>
    <row r="43" spans="1:6" s="50" customFormat="1" ht="15" customHeight="1" x14ac:dyDescent="0.2">
      <c r="A43" s="96">
        <f>A42-1</f>
        <v>2019</v>
      </c>
      <c r="B43" s="56">
        <f>B42-(B42*0.17)</f>
        <v>0</v>
      </c>
      <c r="C43" s="92"/>
      <c r="D43" s="63">
        <f t="shared" ref="D43:D53" si="0">D42-1</f>
        <v>2013</v>
      </c>
      <c r="E43" s="114">
        <f t="shared" ref="E43:E53" si="1">E42-(E42*0.17)</f>
        <v>0</v>
      </c>
      <c r="F43" s="115"/>
    </row>
    <row r="44" spans="1:6" s="50" customFormat="1" ht="15" customHeight="1" x14ac:dyDescent="0.2">
      <c r="A44" s="96">
        <f>A43-1</f>
        <v>2018</v>
      </c>
      <c r="B44" s="56">
        <f>B43-(B43*0.17)</f>
        <v>0</v>
      </c>
      <c r="C44" s="92"/>
      <c r="D44" s="63">
        <f t="shared" si="0"/>
        <v>2012</v>
      </c>
      <c r="E44" s="114">
        <f t="shared" si="1"/>
        <v>0</v>
      </c>
      <c r="F44" s="115"/>
    </row>
    <row r="45" spans="1:6" s="50" customFormat="1" ht="15" customHeight="1" x14ac:dyDescent="0.2">
      <c r="A45" s="96">
        <f>A44-1</f>
        <v>2017</v>
      </c>
      <c r="B45" s="56">
        <f>B44-(B44*0.17)</f>
        <v>0</v>
      </c>
      <c r="C45" s="92"/>
      <c r="D45" s="63">
        <f t="shared" si="0"/>
        <v>2011</v>
      </c>
      <c r="E45" s="114">
        <f t="shared" si="1"/>
        <v>0</v>
      </c>
      <c r="F45" s="115"/>
    </row>
    <row r="46" spans="1:6" s="50" customFormat="1" ht="15" customHeight="1" x14ac:dyDescent="0.2">
      <c r="A46" s="96">
        <f>A45-1</f>
        <v>2016</v>
      </c>
      <c r="B46" s="56">
        <f>B45-(B45*0.17)</f>
        <v>0</v>
      </c>
      <c r="C46" s="92"/>
      <c r="D46" s="63">
        <f t="shared" si="0"/>
        <v>2010</v>
      </c>
      <c r="E46" s="114">
        <f t="shared" si="1"/>
        <v>0</v>
      </c>
      <c r="F46" s="115"/>
    </row>
    <row r="47" spans="1:6" s="50" customFormat="1" ht="15" customHeight="1" x14ac:dyDescent="0.2">
      <c r="A47" s="96">
        <f>A46-1</f>
        <v>2015</v>
      </c>
      <c r="B47" s="56">
        <f>B46-(B46*0.17)</f>
        <v>0</v>
      </c>
      <c r="C47" s="92"/>
      <c r="D47" s="63">
        <f t="shared" si="0"/>
        <v>2009</v>
      </c>
      <c r="E47" s="114">
        <f t="shared" si="1"/>
        <v>0</v>
      </c>
      <c r="F47" s="115"/>
    </row>
    <row r="48" spans="1:6" s="50" customFormat="1" ht="15" customHeight="1" x14ac:dyDescent="0.2">
      <c r="A48" s="116" t="s">
        <v>2</v>
      </c>
      <c r="B48" s="57">
        <f>IF(F8=2014,E42*0.17*F40/365,IF(F8=2013,E43*0.17*F40/365,IF(F8=2012,E44*0.17*F40/365,IF(F8=2011,E45*0.17*F40/365,IF(F8=2010,E46*0.17*F40/365,IF(F8=2009,E47*0.17*F40/365,IF(F8&lt;2009,B49,0)))))))</f>
        <v>0</v>
      </c>
      <c r="C48" s="92"/>
      <c r="D48" s="63">
        <f t="shared" si="0"/>
        <v>2008</v>
      </c>
      <c r="E48" s="114">
        <f t="shared" si="1"/>
        <v>0</v>
      </c>
      <c r="F48" s="115"/>
    </row>
    <row r="49" spans="1:6" s="50" customFormat="1" ht="15" customHeight="1" x14ac:dyDescent="0.2">
      <c r="A49" s="116"/>
      <c r="B49" s="57">
        <f>IF(F8=2008,E48*0.17*F40/365,IF(F8=2007,E49*0.17*F40/365,IF(F8=2006,E50*0.17*F40/365,IF(F8=2005,E51*0.17*F40/365,IF(F8=2004,E52*0.17*F40/365,IF(F8=2003,E53*0.17*F40/365,0))))))</f>
        <v>0</v>
      </c>
      <c r="C49" s="92"/>
      <c r="D49" s="63">
        <f t="shared" si="0"/>
        <v>2007</v>
      </c>
      <c r="E49" s="114">
        <f t="shared" si="1"/>
        <v>0</v>
      </c>
      <c r="F49" s="115"/>
    </row>
    <row r="50" spans="1:6" s="50" customFormat="1" ht="15" customHeight="1" x14ac:dyDescent="0.2">
      <c r="A50" s="121"/>
      <c r="B50" s="122"/>
      <c r="C50" s="92"/>
      <c r="D50" s="63">
        <f t="shared" si="0"/>
        <v>2006</v>
      </c>
      <c r="E50" s="114">
        <f t="shared" si="1"/>
        <v>0</v>
      </c>
      <c r="F50" s="115"/>
    </row>
    <row r="51" spans="1:6" s="50" customFormat="1" ht="15" customHeight="1" x14ac:dyDescent="0.2">
      <c r="A51" s="121"/>
      <c r="B51" s="122"/>
      <c r="C51" s="92"/>
      <c r="D51" s="63">
        <f t="shared" si="0"/>
        <v>2005</v>
      </c>
      <c r="E51" s="114">
        <f t="shared" si="1"/>
        <v>0</v>
      </c>
      <c r="F51" s="115"/>
    </row>
    <row r="52" spans="1:6" s="50" customFormat="1" ht="15" customHeight="1" x14ac:dyDescent="0.2">
      <c r="A52" s="121"/>
      <c r="B52" s="122"/>
      <c r="C52" s="92"/>
      <c r="D52" s="63">
        <f t="shared" si="0"/>
        <v>2004</v>
      </c>
      <c r="E52" s="114">
        <f t="shared" si="1"/>
        <v>0</v>
      </c>
      <c r="F52" s="115"/>
    </row>
    <row r="53" spans="1:6" s="50" customFormat="1" ht="15" customHeight="1" x14ac:dyDescent="0.2">
      <c r="A53" s="123"/>
      <c r="B53" s="124"/>
      <c r="C53" s="97"/>
      <c r="D53" s="98">
        <f t="shared" si="0"/>
        <v>2003</v>
      </c>
      <c r="E53" s="125">
        <f t="shared" si="1"/>
        <v>0</v>
      </c>
      <c r="F53" s="126"/>
    </row>
  </sheetData>
  <mergeCells count="53">
    <mergeCell ref="A7:E7"/>
    <mergeCell ref="A1:F1"/>
    <mergeCell ref="A2:E2"/>
    <mergeCell ref="B4:D4"/>
    <mergeCell ref="B5:D5"/>
    <mergeCell ref="B6:F6"/>
    <mergeCell ref="A19:F19"/>
    <mergeCell ref="A8:E8"/>
    <mergeCell ref="A9:C9"/>
    <mergeCell ref="D9:F9"/>
    <mergeCell ref="A10:E10"/>
    <mergeCell ref="A11:C12"/>
    <mergeCell ref="D11:E11"/>
    <mergeCell ref="D12:E12"/>
    <mergeCell ref="A13:E13"/>
    <mergeCell ref="A15:E15"/>
    <mergeCell ref="A16:E16"/>
    <mergeCell ref="A17:E17"/>
    <mergeCell ref="B18:F18"/>
    <mergeCell ref="A33:E33"/>
    <mergeCell ref="A20:E20"/>
    <mergeCell ref="A22:C22"/>
    <mergeCell ref="D22:F22"/>
    <mergeCell ref="A23:C24"/>
    <mergeCell ref="F23:F24"/>
    <mergeCell ref="A26:E26"/>
    <mergeCell ref="A28:F28"/>
    <mergeCell ref="A29:E29"/>
    <mergeCell ref="A30:E30"/>
    <mergeCell ref="B31:F31"/>
    <mergeCell ref="A32:F32"/>
    <mergeCell ref="E47:F47"/>
    <mergeCell ref="A34:E34"/>
    <mergeCell ref="A35:E35"/>
    <mergeCell ref="A36:E36"/>
    <mergeCell ref="A37:E37"/>
    <mergeCell ref="A39:E39"/>
    <mergeCell ref="A40:B40"/>
    <mergeCell ref="D40:E40"/>
    <mergeCell ref="E42:F42"/>
    <mergeCell ref="E43:F43"/>
    <mergeCell ref="E44:F44"/>
    <mergeCell ref="E45:F45"/>
    <mergeCell ref="E46:F46"/>
    <mergeCell ref="A38:E38"/>
    <mergeCell ref="A48:A49"/>
    <mergeCell ref="E48:F48"/>
    <mergeCell ref="E49:F49"/>
    <mergeCell ref="A50:B53"/>
    <mergeCell ref="E50:F50"/>
    <mergeCell ref="E51:F51"/>
    <mergeCell ref="E52:F52"/>
    <mergeCell ref="E53:F53"/>
  </mergeCells>
  <pageMargins left="0.7" right="0.7" top="0.75" bottom="0.75" header="0.3" footer="0.3"/>
  <pageSetup paperSize="9" scale="71" orientation="portrait" r:id="rId1"/>
  <headerFooter>
    <oddFooter>&amp;L&amp;7&amp;K9C9C9C© Copyright Sticos AS&amp;R&amp;7&amp;K9C9C9CUtskrift fra Sticos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Option Button 1">
              <controlPr defaultSize="0" autoFill="0" autoLine="0" autoPict="0">
                <anchor moveWithCells="1">
                  <from>
                    <xdr:col>3</xdr:col>
                    <xdr:colOff>161925</xdr:colOff>
                    <xdr:row>8</xdr:row>
                    <xdr:rowOff>47625</xdr:rowOff>
                  </from>
                  <to>
                    <xdr:col>3</xdr:col>
                    <xdr:colOff>609600</xdr:colOff>
                    <xdr:row>8</xdr:row>
                    <xdr:rowOff>266700</xdr:rowOff>
                  </to>
                </anchor>
              </controlPr>
            </control>
          </mc:Choice>
        </mc:AlternateContent>
        <mc:AlternateContent xmlns:mc="http://schemas.openxmlformats.org/markup-compatibility/2006">
          <mc:Choice Requires="x14">
            <control shapeId="72706" r:id="rId5" name="Option Button 2">
              <controlPr defaultSize="0" autoFill="0" autoLine="0" autoPict="0">
                <anchor moveWithCells="1">
                  <from>
                    <xdr:col>3</xdr:col>
                    <xdr:colOff>733425</xdr:colOff>
                    <xdr:row>8</xdr:row>
                    <xdr:rowOff>47625</xdr:rowOff>
                  </from>
                  <to>
                    <xdr:col>3</xdr:col>
                    <xdr:colOff>1400175</xdr:colOff>
                    <xdr:row>8</xdr:row>
                    <xdr:rowOff>266700</xdr:rowOff>
                  </to>
                </anchor>
              </controlPr>
            </control>
          </mc:Choice>
        </mc:AlternateContent>
        <mc:AlternateContent xmlns:mc="http://schemas.openxmlformats.org/markup-compatibility/2006">
          <mc:Choice Requires="x14">
            <control shapeId="72707" r:id="rId6" name="Group Box 3">
              <controlPr defaultSize="0" autoFill="0" autoPict="0">
                <anchor moveWithCells="1">
                  <from>
                    <xdr:col>3</xdr:col>
                    <xdr:colOff>0</xdr:colOff>
                    <xdr:row>21</xdr:row>
                    <xdr:rowOff>0</xdr:rowOff>
                  </from>
                  <to>
                    <xdr:col>6</xdr:col>
                    <xdr:colOff>0</xdr:colOff>
                    <xdr:row>22</xdr:row>
                    <xdr:rowOff>9525</xdr:rowOff>
                  </to>
                </anchor>
              </controlPr>
            </control>
          </mc:Choice>
        </mc:AlternateContent>
        <mc:AlternateContent xmlns:mc="http://schemas.openxmlformats.org/markup-compatibility/2006">
          <mc:Choice Requires="x14">
            <control shapeId="72708" r:id="rId7" name="Option Button 4">
              <controlPr defaultSize="0" autoFill="0" autoLine="0" autoPict="0">
                <anchor moveWithCells="1">
                  <from>
                    <xdr:col>3</xdr:col>
                    <xdr:colOff>133350</xdr:colOff>
                    <xdr:row>21</xdr:row>
                    <xdr:rowOff>57150</xdr:rowOff>
                  </from>
                  <to>
                    <xdr:col>3</xdr:col>
                    <xdr:colOff>866775</xdr:colOff>
                    <xdr:row>21</xdr:row>
                    <xdr:rowOff>276225</xdr:rowOff>
                  </to>
                </anchor>
              </controlPr>
            </control>
          </mc:Choice>
        </mc:AlternateContent>
        <mc:AlternateContent xmlns:mc="http://schemas.openxmlformats.org/markup-compatibility/2006">
          <mc:Choice Requires="x14">
            <control shapeId="72709" r:id="rId8" name="Option Button 5">
              <controlPr defaultSize="0" autoFill="0" autoLine="0" autoPict="0">
                <anchor moveWithCells="1">
                  <from>
                    <xdr:col>3</xdr:col>
                    <xdr:colOff>752475</xdr:colOff>
                    <xdr:row>21</xdr:row>
                    <xdr:rowOff>57150</xdr:rowOff>
                  </from>
                  <to>
                    <xdr:col>4</xdr:col>
                    <xdr:colOff>257175</xdr:colOff>
                    <xdr:row>21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showGridLines="0" zoomScale="90" zoomScaleNormal="90" workbookViewId="0">
      <selection activeCell="F24" sqref="F24"/>
    </sheetView>
  </sheetViews>
  <sheetFormatPr baseColWidth="10" defaultRowHeight="12.75" x14ac:dyDescent="0.2"/>
  <cols>
    <col min="1" max="1" width="21.140625" style="1" customWidth="1"/>
    <col min="2" max="2" width="33.7109375" style="1" customWidth="1"/>
    <col min="3" max="3" width="12.7109375" style="1" customWidth="1"/>
    <col min="4" max="4" width="21.28515625" style="1" customWidth="1"/>
    <col min="5" max="5" width="12.5703125" style="1" customWidth="1"/>
    <col min="6" max="6" width="21.85546875" style="1" customWidth="1"/>
    <col min="7" max="12" width="11.42578125" style="46"/>
    <col min="13" max="16384" width="11.42578125" style="1"/>
  </cols>
  <sheetData>
    <row r="1" spans="1:7" ht="30" x14ac:dyDescent="0.2">
      <c r="A1" s="285" t="s">
        <v>17</v>
      </c>
      <c r="B1" s="286"/>
      <c r="C1" s="286"/>
      <c r="D1" s="286"/>
      <c r="E1" s="286"/>
      <c r="F1" s="287"/>
    </row>
    <row r="2" spans="1:7" ht="24" customHeight="1" x14ac:dyDescent="0.2">
      <c r="A2" s="288" t="s">
        <v>7</v>
      </c>
      <c r="B2" s="289"/>
      <c r="C2" s="289"/>
      <c r="D2" s="289"/>
      <c r="E2" s="289"/>
      <c r="F2" s="2"/>
    </row>
    <row r="3" spans="1:7" ht="15" customHeight="1" x14ac:dyDescent="0.2">
      <c r="A3" s="43"/>
      <c r="B3" s="44"/>
      <c r="C3" s="44"/>
      <c r="D3" s="44"/>
      <c r="E3" s="44"/>
      <c r="F3" s="2"/>
    </row>
    <row r="4" spans="1:7" ht="24" customHeight="1" x14ac:dyDescent="0.2">
      <c r="A4" s="15" t="s">
        <v>12</v>
      </c>
      <c r="B4" s="290"/>
      <c r="C4" s="290"/>
      <c r="D4" s="290"/>
      <c r="E4" s="16" t="s">
        <v>9</v>
      </c>
      <c r="F4" s="42">
        <v>2019</v>
      </c>
    </row>
    <row r="5" spans="1:7" ht="24" customHeight="1" x14ac:dyDescent="0.2">
      <c r="A5" s="15" t="s">
        <v>4</v>
      </c>
      <c r="B5" s="290"/>
      <c r="C5" s="290"/>
      <c r="D5" s="290"/>
      <c r="E5" s="15" t="s">
        <v>1</v>
      </c>
      <c r="F5" s="17"/>
    </row>
    <row r="6" spans="1:7" ht="15" customHeight="1" x14ac:dyDescent="0.2">
      <c r="A6" s="18"/>
      <c r="B6" s="291"/>
      <c r="C6" s="239"/>
      <c r="D6" s="239"/>
      <c r="E6" s="239"/>
      <c r="F6" s="292"/>
    </row>
    <row r="7" spans="1:7" ht="29.25" customHeight="1" x14ac:dyDescent="0.2">
      <c r="A7" s="268" t="s">
        <v>21</v>
      </c>
      <c r="B7" s="257"/>
      <c r="C7" s="257"/>
      <c r="D7" s="257"/>
      <c r="E7" s="258"/>
      <c r="F7" s="19"/>
    </row>
    <row r="8" spans="1:7" ht="45" customHeight="1" x14ac:dyDescent="0.2">
      <c r="A8" s="268" t="s">
        <v>22</v>
      </c>
      <c r="B8" s="257"/>
      <c r="C8" s="257"/>
      <c r="D8" s="257"/>
      <c r="E8" s="258"/>
      <c r="F8" s="20">
        <v>2019</v>
      </c>
    </row>
    <row r="9" spans="1:7" ht="24" customHeight="1" x14ac:dyDescent="0.2">
      <c r="A9" s="259" t="s">
        <v>20</v>
      </c>
      <c r="B9" s="260"/>
      <c r="C9" s="269"/>
      <c r="D9" s="172">
        <v>2</v>
      </c>
      <c r="E9" s="173"/>
      <c r="F9" s="270"/>
    </row>
    <row r="10" spans="1:7" ht="24" customHeight="1" x14ac:dyDescent="0.2">
      <c r="A10" s="268" t="s">
        <v>28</v>
      </c>
      <c r="B10" s="271"/>
      <c r="C10" s="271"/>
      <c r="D10" s="271"/>
      <c r="E10" s="272"/>
      <c r="F10" s="19"/>
    </row>
    <row r="11" spans="1:7" ht="15" customHeight="1" x14ac:dyDescent="0.2">
      <c r="A11" s="273" t="s">
        <v>29</v>
      </c>
      <c r="B11" s="274"/>
      <c r="C11" s="274"/>
      <c r="D11" s="277" t="s">
        <v>25</v>
      </c>
      <c r="E11" s="278"/>
      <c r="F11" s="21">
        <v>43466</v>
      </c>
    </row>
    <row r="12" spans="1:7" ht="15.75" customHeight="1" x14ac:dyDescent="0.2">
      <c r="A12" s="275"/>
      <c r="B12" s="276"/>
      <c r="C12" s="276"/>
      <c r="D12" s="279" t="s">
        <v>26</v>
      </c>
      <c r="E12" s="279"/>
      <c r="F12" s="22">
        <v>43830</v>
      </c>
      <c r="G12" s="47"/>
    </row>
    <row r="13" spans="1:7" ht="24" customHeight="1" x14ac:dyDescent="0.2">
      <c r="A13" s="280" t="s">
        <v>30</v>
      </c>
      <c r="B13" s="281"/>
      <c r="C13" s="281"/>
      <c r="D13" s="281"/>
      <c r="E13" s="281"/>
      <c r="F13" s="23">
        <f>(MONTH(F12))-(MONTH(F11))+1</f>
        <v>12</v>
      </c>
    </row>
    <row r="14" spans="1:7" ht="15" customHeight="1" x14ac:dyDescent="0.2">
      <c r="A14" s="24"/>
      <c r="B14" s="25"/>
      <c r="C14" s="25"/>
      <c r="D14" s="25"/>
      <c r="E14" s="25"/>
      <c r="F14" s="26"/>
    </row>
    <row r="15" spans="1:7" ht="24" customHeight="1" x14ac:dyDescent="0.2">
      <c r="A15" s="282" t="s">
        <v>3</v>
      </c>
      <c r="B15" s="282"/>
      <c r="C15" s="282"/>
      <c r="D15" s="282"/>
      <c r="E15" s="282"/>
      <c r="F15" s="27"/>
    </row>
    <row r="16" spans="1:7" ht="24" customHeight="1" x14ac:dyDescent="0.2">
      <c r="A16" s="282" t="s">
        <v>18</v>
      </c>
      <c r="B16" s="282"/>
      <c r="C16" s="282"/>
      <c r="D16" s="282"/>
      <c r="E16" s="282"/>
      <c r="F16" s="27"/>
    </row>
    <row r="17" spans="1:7" ht="39.75" customHeight="1" x14ac:dyDescent="0.2">
      <c r="A17" s="283" t="s">
        <v>31</v>
      </c>
      <c r="B17" s="283"/>
      <c r="C17" s="283"/>
      <c r="D17" s="283"/>
      <c r="E17" s="283"/>
      <c r="F17" s="27">
        <f>IF(F16&gt;0,0,IF(F8=2019,B40*0.17*F38/365,IF(F8=2018,B41*0.17*F38/365,IF(F8=2017,B42*0.17*F38/365,IF(F8=2016,B43*0.17*F38/365,IF(F8=2015,B44*0.17*F38/365,IF(F8=2014,B45*0.17*F38/365,IF(F8&lt;2014,B46,0))))))))</f>
        <v>0</v>
      </c>
    </row>
    <row r="18" spans="1:7" ht="15" customHeight="1" x14ac:dyDescent="0.2">
      <c r="A18" s="18"/>
      <c r="B18" s="262"/>
      <c r="C18" s="262"/>
      <c r="D18" s="262"/>
      <c r="E18" s="262"/>
      <c r="F18" s="284"/>
    </row>
    <row r="19" spans="1:7" ht="24" customHeight="1" x14ac:dyDescent="0.2">
      <c r="A19" s="256" t="s">
        <v>13</v>
      </c>
      <c r="B19" s="257"/>
      <c r="C19" s="257"/>
      <c r="D19" s="257"/>
      <c r="E19" s="257"/>
      <c r="F19" s="258"/>
    </row>
    <row r="20" spans="1:7" ht="24" customHeight="1" x14ac:dyDescent="0.2">
      <c r="A20" s="256" t="s">
        <v>16</v>
      </c>
      <c r="B20" s="257"/>
      <c r="C20" s="257"/>
      <c r="D20" s="257"/>
      <c r="E20" s="258"/>
      <c r="F20" s="28">
        <f>IF(D9=2,IF(F8&lt;2016,IF(F8&gt;1950,IF(F10&gt;40000,(F7*0.75*0.75),F7*0.75),"FEIL AAR"),IF(F10&gt;40000,F7*0.75,F7)),IF(F8&lt;2016,F7*0.45,F7*0.6))</f>
        <v>0</v>
      </c>
    </row>
    <row r="21" spans="1:7" ht="15" customHeight="1" x14ac:dyDescent="0.2">
      <c r="A21" s="29"/>
      <c r="B21" s="30"/>
      <c r="C21" s="30"/>
      <c r="D21" s="30"/>
      <c r="E21" s="30"/>
      <c r="F21" s="41">
        <f>IF(F8&lt;2016,IF(F8&gt;1950,F7*0.75),0)</f>
        <v>0</v>
      </c>
      <c r="G21" s="48"/>
    </row>
    <row r="22" spans="1:7" ht="24" customHeight="1" x14ac:dyDescent="0.2">
      <c r="A22" s="259" t="s">
        <v>27</v>
      </c>
      <c r="B22" s="260"/>
      <c r="C22" s="260"/>
      <c r="D22" s="160">
        <v>2</v>
      </c>
      <c r="E22" s="160"/>
      <c r="F22" s="261"/>
      <c r="G22" s="49"/>
    </row>
    <row r="23" spans="1:7" ht="15" customHeight="1" x14ac:dyDescent="0.2">
      <c r="A23" s="29"/>
      <c r="B23" s="30"/>
      <c r="C23" s="30"/>
      <c r="D23" s="30"/>
      <c r="E23" s="30"/>
      <c r="F23" s="31"/>
      <c r="G23" s="49"/>
    </row>
    <row r="24" spans="1:7" ht="24" customHeight="1" x14ac:dyDescent="0.2">
      <c r="A24" s="256" t="s">
        <v>23</v>
      </c>
      <c r="B24" s="257"/>
      <c r="C24" s="257"/>
      <c r="D24" s="257"/>
      <c r="E24" s="258"/>
      <c r="F24" s="40">
        <f>IF(D22=1,IF(D9=2,IF(F8&lt;2016,IF(F21&gt;300000,F21-150000,F21/2),IF(F7&gt;300000,F7-150000,F7/2)),F20),0)</f>
        <v>0</v>
      </c>
      <c r="G24" s="48"/>
    </row>
    <row r="25" spans="1:7" ht="15" customHeight="1" x14ac:dyDescent="0.2">
      <c r="A25" s="29"/>
      <c r="B25" s="30"/>
      <c r="C25" s="30"/>
      <c r="D25" s="30"/>
      <c r="E25" s="30"/>
      <c r="F25" s="31"/>
      <c r="G25" s="49"/>
    </row>
    <row r="26" spans="1:7" ht="24" customHeight="1" x14ac:dyDescent="0.2">
      <c r="A26" s="256" t="s">
        <v>24</v>
      </c>
      <c r="B26" s="257"/>
      <c r="C26" s="257"/>
      <c r="D26" s="257"/>
      <c r="E26" s="257"/>
      <c r="F26" s="258"/>
    </row>
    <row r="27" spans="1:7" ht="24" customHeight="1" x14ac:dyDescent="0.2">
      <c r="A27" s="256" t="s">
        <v>5</v>
      </c>
      <c r="B27" s="257"/>
      <c r="C27" s="257"/>
      <c r="D27" s="257"/>
      <c r="E27" s="258"/>
      <c r="F27" s="32">
        <f>IF(F24=0,IF(F20&lt;308501,F20*0.3,(308500*0.3+(F20-308500)*0.2)),IF(F24&lt;308501,F24*0.3,(308500*0.3+(F24-308500)*0.2)))</f>
        <v>0</v>
      </c>
    </row>
    <row r="28" spans="1:7" ht="24" customHeight="1" x14ac:dyDescent="0.2">
      <c r="A28" s="256" t="s">
        <v>32</v>
      </c>
      <c r="B28" s="257"/>
      <c r="C28" s="257"/>
      <c r="D28" s="257"/>
      <c r="E28" s="258"/>
      <c r="F28" s="33">
        <f>(F27/12)*F13</f>
        <v>0</v>
      </c>
    </row>
    <row r="29" spans="1:7" ht="15" customHeight="1" x14ac:dyDescent="0.2">
      <c r="A29" s="18"/>
      <c r="B29" s="262"/>
      <c r="C29" s="239"/>
      <c r="D29" s="239"/>
      <c r="E29" s="239"/>
      <c r="F29" s="263"/>
    </row>
    <row r="30" spans="1:7" ht="24" customHeight="1" x14ac:dyDescent="0.2">
      <c r="A30" s="264" t="s">
        <v>33</v>
      </c>
      <c r="B30" s="264"/>
      <c r="C30" s="264"/>
      <c r="D30" s="264"/>
      <c r="E30" s="264"/>
      <c r="F30" s="264"/>
    </row>
    <row r="31" spans="1:7" ht="24" customHeight="1" x14ac:dyDescent="0.2">
      <c r="A31" s="265" t="s">
        <v>0</v>
      </c>
      <c r="B31" s="266"/>
      <c r="C31" s="266"/>
      <c r="D31" s="266"/>
      <c r="E31" s="267"/>
      <c r="F31" s="34">
        <f>F15+F16</f>
        <v>0</v>
      </c>
    </row>
    <row r="32" spans="1:7" ht="24" customHeight="1" x14ac:dyDescent="0.2">
      <c r="A32" s="245" t="s">
        <v>8</v>
      </c>
      <c r="B32" s="246"/>
      <c r="C32" s="246"/>
      <c r="D32" s="246"/>
      <c r="E32" s="247"/>
      <c r="F32" s="35">
        <f>+F17</f>
        <v>0</v>
      </c>
    </row>
    <row r="33" spans="1:6" ht="24" customHeight="1" x14ac:dyDescent="0.2">
      <c r="A33" s="245" t="s">
        <v>14</v>
      </c>
      <c r="B33" s="246"/>
      <c r="C33" s="246"/>
      <c r="D33" s="246"/>
      <c r="E33" s="247"/>
      <c r="F33" s="35">
        <f>+F32+F31</f>
        <v>0</v>
      </c>
    </row>
    <row r="34" spans="1:6" ht="24" customHeight="1" x14ac:dyDescent="0.2">
      <c r="A34" s="245" t="s">
        <v>10</v>
      </c>
      <c r="B34" s="246"/>
      <c r="C34" s="246"/>
      <c r="D34" s="246"/>
      <c r="E34" s="247"/>
      <c r="F34" s="35">
        <f>+F33*0.75</f>
        <v>0</v>
      </c>
    </row>
    <row r="35" spans="1:6" x14ac:dyDescent="0.2">
      <c r="A35" s="248"/>
      <c r="B35" s="249"/>
      <c r="C35" s="249"/>
      <c r="D35" s="249"/>
      <c r="E35" s="249"/>
      <c r="F35" s="36"/>
    </row>
    <row r="36" spans="1:6" ht="24" customHeight="1" x14ac:dyDescent="0.2">
      <c r="A36" s="37" t="s">
        <v>11</v>
      </c>
      <c r="B36" s="38"/>
      <c r="C36" s="38"/>
      <c r="D36" s="38"/>
      <c r="E36" s="39"/>
      <c r="F36" s="35">
        <f>IF(F28&lt;F34,F28,F34)</f>
        <v>0</v>
      </c>
    </row>
    <row r="37" spans="1:6" x14ac:dyDescent="0.2">
      <c r="A37" s="250"/>
      <c r="B37" s="251"/>
      <c r="C37" s="251"/>
      <c r="D37" s="251"/>
      <c r="E37" s="251"/>
      <c r="F37" s="36"/>
    </row>
    <row r="38" spans="1:6" ht="15" customHeight="1" x14ac:dyDescent="0.2">
      <c r="A38" s="252" t="s">
        <v>6</v>
      </c>
      <c r="B38" s="253"/>
      <c r="C38" s="3"/>
      <c r="D38" s="254" t="s">
        <v>19</v>
      </c>
      <c r="E38" s="255"/>
      <c r="F38" s="4">
        <f>IF((F12-F11+1)&gt;366,"FEIL",IF((F12-F11+1)=366,365,(F12-F11+1)))</f>
        <v>365</v>
      </c>
    </row>
    <row r="39" spans="1:6" ht="15" customHeight="1" x14ac:dyDescent="0.2">
      <c r="A39" s="5" t="s">
        <v>15</v>
      </c>
      <c r="B39" s="6" t="s">
        <v>34</v>
      </c>
      <c r="C39" s="3"/>
      <c r="D39" s="7" t="s">
        <v>15</v>
      </c>
      <c r="E39" s="8" t="s">
        <v>34</v>
      </c>
      <c r="F39" s="9"/>
    </row>
    <row r="40" spans="1:6" ht="15" customHeight="1" x14ac:dyDescent="0.2">
      <c r="A40" s="10">
        <v>2019</v>
      </c>
      <c r="B40" s="45">
        <f>+F7</f>
        <v>0</v>
      </c>
      <c r="C40" s="3"/>
      <c r="D40" s="11">
        <f>A45-1</f>
        <v>2013</v>
      </c>
      <c r="E40" s="242">
        <f>B45-(B45*0.17)</f>
        <v>0</v>
      </c>
      <c r="F40" s="243"/>
    </row>
    <row r="41" spans="1:6" ht="15" customHeight="1" x14ac:dyDescent="0.2">
      <c r="A41" s="10">
        <f>A40-1</f>
        <v>2018</v>
      </c>
      <c r="B41" s="45">
        <f>B40-(B40*0.17)</f>
        <v>0</v>
      </c>
      <c r="C41" s="3"/>
      <c r="D41" s="11">
        <f t="shared" ref="D41:D51" si="0">D40-1</f>
        <v>2012</v>
      </c>
      <c r="E41" s="242">
        <f t="shared" ref="E41:E51" si="1">E40-(E40*0.17)</f>
        <v>0</v>
      </c>
      <c r="F41" s="243"/>
    </row>
    <row r="42" spans="1:6" ht="15" customHeight="1" x14ac:dyDescent="0.2">
      <c r="A42" s="10">
        <f>A41-1</f>
        <v>2017</v>
      </c>
      <c r="B42" s="45">
        <f>B41-(B41*0.17)</f>
        <v>0</v>
      </c>
      <c r="C42" s="3"/>
      <c r="D42" s="11">
        <f t="shared" si="0"/>
        <v>2011</v>
      </c>
      <c r="E42" s="242">
        <f t="shared" si="1"/>
        <v>0</v>
      </c>
      <c r="F42" s="243"/>
    </row>
    <row r="43" spans="1:6" ht="15" customHeight="1" x14ac:dyDescent="0.2">
      <c r="A43" s="10">
        <f>A42-1</f>
        <v>2016</v>
      </c>
      <c r="B43" s="45">
        <f>B42-(B42*0.17)</f>
        <v>0</v>
      </c>
      <c r="C43" s="3"/>
      <c r="D43" s="11">
        <f t="shared" si="0"/>
        <v>2010</v>
      </c>
      <c r="E43" s="242">
        <f t="shared" si="1"/>
        <v>0</v>
      </c>
      <c r="F43" s="243"/>
    </row>
    <row r="44" spans="1:6" ht="15" customHeight="1" x14ac:dyDescent="0.2">
      <c r="A44" s="10">
        <f>A43-1</f>
        <v>2015</v>
      </c>
      <c r="B44" s="45">
        <f>B43-(B43*0.17)</f>
        <v>0</v>
      </c>
      <c r="C44" s="3"/>
      <c r="D44" s="11">
        <f t="shared" si="0"/>
        <v>2009</v>
      </c>
      <c r="E44" s="242">
        <f t="shared" si="1"/>
        <v>0</v>
      </c>
      <c r="F44" s="243"/>
    </row>
    <row r="45" spans="1:6" ht="15" customHeight="1" x14ac:dyDescent="0.2">
      <c r="A45" s="10">
        <f>A44-1</f>
        <v>2014</v>
      </c>
      <c r="B45" s="45">
        <f>B44-(B44*0.17)</f>
        <v>0</v>
      </c>
      <c r="C45" s="3"/>
      <c r="D45" s="11">
        <f t="shared" si="0"/>
        <v>2008</v>
      </c>
      <c r="E45" s="242">
        <f t="shared" si="1"/>
        <v>0</v>
      </c>
      <c r="F45" s="243"/>
    </row>
    <row r="46" spans="1:6" ht="15" customHeight="1" x14ac:dyDescent="0.2">
      <c r="A46" s="244" t="s">
        <v>2</v>
      </c>
      <c r="B46" s="12">
        <f>IF(F8=2013,E40*0.17*F38/365,IF(F8=2012,E41*0.17*F38/365,IF(F8=2011,E42*0.17*F38/365,IF(F8=2010,E43*0.17*F38/365,IF(F8=2009,E44*0.17*F38/365,IF(F8=2008,E45*0.17*F38/365,IF(F8&lt;2008,B47,0)))))))</f>
        <v>0</v>
      </c>
      <c r="C46" s="3"/>
      <c r="D46" s="11">
        <f t="shared" si="0"/>
        <v>2007</v>
      </c>
      <c r="E46" s="242">
        <f t="shared" si="1"/>
        <v>0</v>
      </c>
      <c r="F46" s="243"/>
    </row>
    <row r="47" spans="1:6" ht="15" customHeight="1" x14ac:dyDescent="0.2">
      <c r="A47" s="244"/>
      <c r="B47" s="12">
        <f>IF(F8=2007,E46*0.17*F38/365,IF(F8=2006,E47*0.17*F38/365,IF(F8=2005,E48*0.17*F38/365,IF(F8=2004,E49*0.17*F38/365,IF(F8=2003,E50*0.17*F38/365,IF(F8=2002,E51*0.17*F38/365,0))))))</f>
        <v>0</v>
      </c>
      <c r="C47" s="3"/>
      <c r="D47" s="11">
        <f t="shared" si="0"/>
        <v>2006</v>
      </c>
      <c r="E47" s="242">
        <f t="shared" si="1"/>
        <v>0</v>
      </c>
      <c r="F47" s="243"/>
    </row>
    <row r="48" spans="1:6" ht="15" customHeight="1" x14ac:dyDescent="0.2">
      <c r="A48" s="238"/>
      <c r="B48" s="239"/>
      <c r="C48" s="3"/>
      <c r="D48" s="11">
        <f t="shared" si="0"/>
        <v>2005</v>
      </c>
      <c r="E48" s="242">
        <f t="shared" si="1"/>
        <v>0</v>
      </c>
      <c r="F48" s="243"/>
    </row>
    <row r="49" spans="1:6" ht="15" customHeight="1" x14ac:dyDescent="0.2">
      <c r="A49" s="238"/>
      <c r="B49" s="239"/>
      <c r="C49" s="3"/>
      <c r="D49" s="11">
        <f t="shared" si="0"/>
        <v>2004</v>
      </c>
      <c r="E49" s="242">
        <f t="shared" si="1"/>
        <v>0</v>
      </c>
      <c r="F49" s="243"/>
    </row>
    <row r="50" spans="1:6" ht="15" customHeight="1" x14ac:dyDescent="0.2">
      <c r="A50" s="238"/>
      <c r="B50" s="239"/>
      <c r="C50" s="3"/>
      <c r="D50" s="11">
        <f t="shared" si="0"/>
        <v>2003</v>
      </c>
      <c r="E50" s="242">
        <f t="shared" si="1"/>
        <v>0</v>
      </c>
      <c r="F50" s="243"/>
    </row>
    <row r="51" spans="1:6" ht="15" customHeight="1" x14ac:dyDescent="0.2">
      <c r="A51" s="240"/>
      <c r="B51" s="241"/>
      <c r="C51" s="13"/>
      <c r="D51" s="14">
        <f t="shared" si="0"/>
        <v>2002</v>
      </c>
      <c r="E51" s="242">
        <f t="shared" si="1"/>
        <v>0</v>
      </c>
      <c r="F51" s="243"/>
    </row>
  </sheetData>
  <mergeCells count="50">
    <mergeCell ref="A7:E7"/>
    <mergeCell ref="A1:F1"/>
    <mergeCell ref="A2:E2"/>
    <mergeCell ref="B4:D4"/>
    <mergeCell ref="B5:D5"/>
    <mergeCell ref="B6:F6"/>
    <mergeCell ref="A19:F19"/>
    <mergeCell ref="A8:E8"/>
    <mergeCell ref="A9:C9"/>
    <mergeCell ref="D9:F9"/>
    <mergeCell ref="A10:E10"/>
    <mergeCell ref="A11:C12"/>
    <mergeCell ref="D11:E11"/>
    <mergeCell ref="D12:E12"/>
    <mergeCell ref="A13:E13"/>
    <mergeCell ref="A15:E15"/>
    <mergeCell ref="A16:E16"/>
    <mergeCell ref="A17:E17"/>
    <mergeCell ref="B18:F18"/>
    <mergeCell ref="A33:E33"/>
    <mergeCell ref="A20:E20"/>
    <mergeCell ref="A22:C22"/>
    <mergeCell ref="D22:F22"/>
    <mergeCell ref="A24:E24"/>
    <mergeCell ref="A26:F26"/>
    <mergeCell ref="A27:E27"/>
    <mergeCell ref="A28:E28"/>
    <mergeCell ref="B29:F29"/>
    <mergeCell ref="A30:F30"/>
    <mergeCell ref="A31:E31"/>
    <mergeCell ref="A32:E32"/>
    <mergeCell ref="A46:A47"/>
    <mergeCell ref="E46:F46"/>
    <mergeCell ref="E47:F47"/>
    <mergeCell ref="A34:E34"/>
    <mergeCell ref="A35:E35"/>
    <mergeCell ref="A37:E37"/>
    <mergeCell ref="A38:B38"/>
    <mergeCell ref="D38:E38"/>
    <mergeCell ref="E40:F40"/>
    <mergeCell ref="E41:F41"/>
    <mergeCell ref="E42:F42"/>
    <mergeCell ref="E43:F43"/>
    <mergeCell ref="E44:F44"/>
    <mergeCell ref="E45:F45"/>
    <mergeCell ref="A48:B51"/>
    <mergeCell ref="E48:F48"/>
    <mergeCell ref="E49:F49"/>
    <mergeCell ref="E50:F50"/>
    <mergeCell ref="E51:F51"/>
  </mergeCells>
  <pageMargins left="0.7" right="0.7" top="0.75" bottom="0.75" header="0.3" footer="0.3"/>
  <pageSetup paperSize="9" scale="72" orientation="portrait" r:id="rId1"/>
  <headerFooter>
    <oddFooter>&amp;L&amp;7&amp;K9C9C9C© Copyright Sticos AS&amp;R&amp;7&amp;K9C9C9CUtskrift fra Sticos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8609" r:id="rId4" name="Option Button 1">
              <controlPr defaultSize="0" autoFill="0" autoLine="0" autoPict="0">
                <anchor moveWithCells="1">
                  <from>
                    <xdr:col>3</xdr:col>
                    <xdr:colOff>161925</xdr:colOff>
                    <xdr:row>8</xdr:row>
                    <xdr:rowOff>47625</xdr:rowOff>
                  </from>
                  <to>
                    <xdr:col>3</xdr:col>
                    <xdr:colOff>609600</xdr:colOff>
                    <xdr:row>8</xdr:row>
                    <xdr:rowOff>266700</xdr:rowOff>
                  </to>
                </anchor>
              </controlPr>
            </control>
          </mc:Choice>
        </mc:AlternateContent>
        <mc:AlternateContent xmlns:mc="http://schemas.openxmlformats.org/markup-compatibility/2006">
          <mc:Choice Requires="x14">
            <control shapeId="68610" r:id="rId5" name="Option Button 2">
              <controlPr defaultSize="0" autoFill="0" autoLine="0" autoPict="0">
                <anchor moveWithCells="1">
                  <from>
                    <xdr:col>3</xdr:col>
                    <xdr:colOff>733425</xdr:colOff>
                    <xdr:row>8</xdr:row>
                    <xdr:rowOff>47625</xdr:rowOff>
                  </from>
                  <to>
                    <xdr:col>3</xdr:col>
                    <xdr:colOff>1400175</xdr:colOff>
                    <xdr:row>8</xdr:row>
                    <xdr:rowOff>266700</xdr:rowOff>
                  </to>
                </anchor>
              </controlPr>
            </control>
          </mc:Choice>
        </mc:AlternateContent>
        <mc:AlternateContent xmlns:mc="http://schemas.openxmlformats.org/markup-compatibility/2006">
          <mc:Choice Requires="x14">
            <control shapeId="68611" r:id="rId6" name="Group Box 3">
              <controlPr defaultSize="0" autoFill="0" autoPict="0">
                <anchor moveWithCells="1">
                  <from>
                    <xdr:col>3</xdr:col>
                    <xdr:colOff>0</xdr:colOff>
                    <xdr:row>21</xdr:row>
                    <xdr:rowOff>0</xdr:rowOff>
                  </from>
                  <to>
                    <xdr:col>6</xdr:col>
                    <xdr:colOff>0</xdr:colOff>
                    <xdr:row>22</xdr:row>
                    <xdr:rowOff>9525</xdr:rowOff>
                  </to>
                </anchor>
              </controlPr>
            </control>
          </mc:Choice>
        </mc:AlternateContent>
        <mc:AlternateContent xmlns:mc="http://schemas.openxmlformats.org/markup-compatibility/2006">
          <mc:Choice Requires="x14">
            <control shapeId="68612" r:id="rId7" name="Option Button 4">
              <controlPr defaultSize="0" autoFill="0" autoLine="0" autoPict="0">
                <anchor moveWithCells="1">
                  <from>
                    <xdr:col>3</xdr:col>
                    <xdr:colOff>133350</xdr:colOff>
                    <xdr:row>21</xdr:row>
                    <xdr:rowOff>57150</xdr:rowOff>
                  </from>
                  <to>
                    <xdr:col>3</xdr:col>
                    <xdr:colOff>866775</xdr:colOff>
                    <xdr:row>21</xdr:row>
                    <xdr:rowOff>276225</xdr:rowOff>
                  </to>
                </anchor>
              </controlPr>
            </control>
          </mc:Choice>
        </mc:AlternateContent>
        <mc:AlternateContent xmlns:mc="http://schemas.openxmlformats.org/markup-compatibility/2006">
          <mc:Choice Requires="x14">
            <control shapeId="68613" r:id="rId8" name="Option Button 5">
              <controlPr defaultSize="0" autoFill="0" autoLine="0" autoPict="0">
                <anchor moveWithCells="1">
                  <from>
                    <xdr:col>3</xdr:col>
                    <xdr:colOff>752475</xdr:colOff>
                    <xdr:row>21</xdr:row>
                    <xdr:rowOff>57150</xdr:rowOff>
                  </from>
                  <to>
                    <xdr:col>4</xdr:col>
                    <xdr:colOff>257175</xdr:colOff>
                    <xdr:row>21</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Aar 2021</vt:lpstr>
      <vt:lpstr>Aar 2020</vt:lpstr>
      <vt:lpstr>Aar 2019</vt:lpstr>
      <vt:lpstr>'Aar 2019'!Utskriftsområde</vt:lpstr>
      <vt:lpstr>'Aar 2020'!Utskriftsområde</vt:lpstr>
      <vt:lpstr>'Aar 2021'!Utskriftsområde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dc:creator>
  <cp:lastModifiedBy>Anne-Lise Karlsen</cp:lastModifiedBy>
  <cp:lastPrinted>2020-11-09T12:14:45Z</cp:lastPrinted>
  <dcterms:created xsi:type="dcterms:W3CDTF">2011-01-10T11:59:25Z</dcterms:created>
  <dcterms:modified xsi:type="dcterms:W3CDTF">2021-06-23T07:52:44Z</dcterms:modified>
</cp:coreProperties>
</file>