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xmlns:mc="http://schemas.openxmlformats.org/markup-compatibility/2006">
    <mc:Choice Requires="x15">
      <x15ac:absPath xmlns:x15ac="http://schemas.microsoft.com/office/spreadsheetml/2010/11/ac" url="C:\Kunder\Aktuelt Regnskap AS\Reiseregn. 2021\"/>
    </mc:Choice>
  </mc:AlternateContent>
  <xr:revisionPtr revIDLastSave="0" documentId="8_{EE8B97FE-9C20-43A4-8F85-3D80AA53655F}" xr6:coauthVersionLast="47" xr6:coauthVersionMax="47" xr10:uidLastSave="{00000000-0000-0000-0000-000000000000}"/>
  <bookViews>
    <workbookView xWindow="-120" yWindow="-120" windowWidth="38640" windowHeight="21240" tabRatio="886" xr2:uid="{00000000-000D-0000-FFFF-FFFF00000000}"/>
  </bookViews>
  <sheets>
    <sheet name="Fra 01.01.2021" sheetId="16" r:id="rId1"/>
    <sheet name="Fra 01.01.2020-31.12.20" sheetId="15" r:id="rId2"/>
    <sheet name="Fra 01.01.2019-31.12.19" sheetId="14" r:id="rId3"/>
    <sheet name="Fra 22.06.2018-31.12.18" sheetId="13" r:id="rId4"/>
    <sheet name="Fra 01.01.2018-21.06.18" sheetId="12" r:id="rId5"/>
    <sheet name="Fra 01januar2017" sheetId="11" r:id="rId6"/>
    <sheet name="Info" sheetId="4" r:id="rId7"/>
  </sheets>
  <definedNames>
    <definedName name="KundeNavn" localSheetId="4">'Fra 01.01.2018-21.06.18'!$C$4</definedName>
    <definedName name="KundeNavn" localSheetId="2">'Fra 01.01.2019-31.12.19'!$C$4</definedName>
    <definedName name="KundeNavn" localSheetId="1">'Fra 01.01.2020-31.12.20'!$C$4</definedName>
    <definedName name="KundeNavn" localSheetId="5">'Fra 01januar2017'!$C$4</definedName>
    <definedName name="KundeNavn" localSheetId="3">'Fra 22.06.2018-31.12.18'!$C$4</definedName>
    <definedName name="KundeNavn">#REF!</definedName>
    <definedName name="_xlnm.Print_Area" localSheetId="4">'Fra 01.01.2018-21.06.18'!$A$1:$T$76</definedName>
    <definedName name="_xlnm.Print_Area" localSheetId="2">'Fra 01.01.2019-31.12.19'!$A$1:$T$76</definedName>
    <definedName name="_xlnm.Print_Area" localSheetId="1">'Fra 01.01.2020-31.12.20'!$A$1:$T$76</definedName>
    <definedName name="_xlnm.Print_Area" localSheetId="0">'Fra 01.01.2021'!$A$1:$T$82</definedName>
    <definedName name="_xlnm.Print_Area" localSheetId="5">'Fra 01januar2017'!$A$1:$S$75</definedName>
    <definedName name="_xlnm.Print_Area" localSheetId="3">'Fra 22.06.2018-31.12.18'!$A$1:$T$76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64" i="16" l="1"/>
  <c r="S56" i="16"/>
  <c r="T56" i="16" s="1"/>
  <c r="P56" i="16"/>
  <c r="N56" i="16"/>
  <c r="S55" i="16"/>
  <c r="P55" i="16"/>
  <c r="N55" i="16"/>
  <c r="T55" i="16" s="1"/>
  <c r="S54" i="16"/>
  <c r="T54" i="16" s="1"/>
  <c r="P54" i="16"/>
  <c r="N54" i="16"/>
  <c r="T35" i="16"/>
  <c r="T34" i="16"/>
  <c r="T33" i="16"/>
  <c r="T28" i="16"/>
  <c r="O28" i="16"/>
  <c r="U12" i="16"/>
  <c r="X12" i="16" s="1"/>
  <c r="V10" i="16"/>
  <c r="V11" i="16" s="1"/>
  <c r="V12" i="16" s="1"/>
  <c r="U6" i="16" s="1"/>
  <c r="U10" i="16"/>
  <c r="U9" i="16"/>
  <c r="I53" i="16" l="1"/>
  <c r="K57" i="16"/>
  <c r="W12" i="16"/>
  <c r="U8" i="16" s="1"/>
  <c r="S57" i="16" l="1"/>
  <c r="P57" i="16"/>
  <c r="N57" i="16"/>
  <c r="L57" i="16"/>
  <c r="W8" i="16"/>
  <c r="Y8" i="16"/>
  <c r="K40" i="16" s="1"/>
  <c r="X8" i="16"/>
  <c r="T57" i="16" l="1"/>
  <c r="Z8" i="16"/>
  <c r="K39" i="16"/>
  <c r="N40" i="16"/>
  <c r="T40" i="16" s="1"/>
  <c r="S40" i="16"/>
  <c r="P40" i="16"/>
  <c r="S39" i="16" l="1"/>
  <c r="P39" i="16"/>
  <c r="N39" i="16"/>
  <c r="T39" i="16" s="1"/>
  <c r="T73" i="16" s="1"/>
  <c r="T76" i="16" s="1"/>
  <c r="E57" i="16"/>
  <c r="T6" i="16"/>
  <c r="T59" i="15" l="1"/>
  <c r="S52" i="15"/>
  <c r="P52" i="15"/>
  <c r="N52" i="15"/>
  <c r="S51" i="15"/>
  <c r="P51" i="15"/>
  <c r="N51" i="15"/>
  <c r="S50" i="15"/>
  <c r="P50" i="15"/>
  <c r="N50" i="15"/>
  <c r="T32" i="15"/>
  <c r="T31" i="15"/>
  <c r="T30" i="15"/>
  <c r="T26" i="15"/>
  <c r="O26" i="15"/>
  <c r="U10" i="15"/>
  <c r="X10" i="15" s="1"/>
  <c r="U8" i="15"/>
  <c r="V8" i="15" s="1"/>
  <c r="U7" i="15"/>
  <c r="T51" i="15" l="1"/>
  <c r="T52" i="15"/>
  <c r="T50" i="15"/>
  <c r="V9" i="15"/>
  <c r="V10" i="15" s="1"/>
  <c r="U5" i="15" s="1"/>
  <c r="U8" i="14"/>
  <c r="U7" i="14"/>
  <c r="I49" i="15" l="1"/>
  <c r="K53" i="15"/>
  <c r="W10" i="15"/>
  <c r="U6" i="15" s="1"/>
  <c r="V8" i="14"/>
  <c r="U10" i="14" s="1"/>
  <c r="T59" i="14"/>
  <c r="S52" i="14"/>
  <c r="P52" i="14"/>
  <c r="N52" i="14"/>
  <c r="S51" i="14"/>
  <c r="P51" i="14"/>
  <c r="N51" i="14"/>
  <c r="S50" i="14"/>
  <c r="P50" i="14"/>
  <c r="N50" i="14"/>
  <c r="T32" i="14"/>
  <c r="T31" i="14"/>
  <c r="T30" i="14"/>
  <c r="T26" i="14"/>
  <c r="O26" i="14"/>
  <c r="S53" i="15" l="1"/>
  <c r="P53" i="15"/>
  <c r="N53" i="15"/>
  <c r="L53" i="15"/>
  <c r="W6" i="15"/>
  <c r="Y6" i="15"/>
  <c r="K37" i="15" s="1"/>
  <c r="X6" i="15"/>
  <c r="T52" i="14"/>
  <c r="X10" i="14"/>
  <c r="V9" i="14"/>
  <c r="V10" i="14" s="1"/>
  <c r="U5" i="14" s="1"/>
  <c r="T51" i="14"/>
  <c r="T50" i="14"/>
  <c r="T53" i="15" l="1"/>
  <c r="Z6" i="15"/>
  <c r="K36" i="15"/>
  <c r="N37" i="15"/>
  <c r="P37" i="15"/>
  <c r="T37" i="15" s="1"/>
  <c r="S37" i="15"/>
  <c r="W10" i="14"/>
  <c r="U6" i="14" s="1"/>
  <c r="I49" i="14"/>
  <c r="V4" i="13"/>
  <c r="P36" i="15" l="1"/>
  <c r="N36" i="15"/>
  <c r="S36" i="15"/>
  <c r="E53" i="15"/>
  <c r="T5" i="15"/>
  <c r="Y6" i="14"/>
  <c r="X6" i="14"/>
  <c r="W6" i="14"/>
  <c r="U6" i="13"/>
  <c r="X6" i="13" s="1"/>
  <c r="U5" i="13"/>
  <c r="E53" i="13" s="1"/>
  <c r="T36" i="15" l="1"/>
  <c r="T67" i="15" s="1"/>
  <c r="T70" i="15" s="1"/>
  <c r="K37" i="14"/>
  <c r="Z6" i="14"/>
  <c r="K53" i="14"/>
  <c r="K36" i="14"/>
  <c r="K53" i="13"/>
  <c r="L53" i="13" s="1"/>
  <c r="K36" i="13"/>
  <c r="I49" i="13"/>
  <c r="Y6" i="13"/>
  <c r="W6" i="13"/>
  <c r="T59" i="13"/>
  <c r="S52" i="13"/>
  <c r="P52" i="13"/>
  <c r="N52" i="13"/>
  <c r="S51" i="13"/>
  <c r="P51" i="13"/>
  <c r="N51" i="13"/>
  <c r="S50" i="13"/>
  <c r="P50" i="13"/>
  <c r="N50" i="13"/>
  <c r="T32" i="13"/>
  <c r="T31" i="13"/>
  <c r="T30" i="13"/>
  <c r="T29" i="13"/>
  <c r="T25" i="13"/>
  <c r="O25" i="13"/>
  <c r="T50" i="13" l="1"/>
  <c r="N36" i="14"/>
  <c r="S36" i="14"/>
  <c r="P36" i="14"/>
  <c r="S53" i="14"/>
  <c r="P53" i="14"/>
  <c r="N53" i="14"/>
  <c r="S37" i="14"/>
  <c r="P37" i="14"/>
  <c r="N37" i="14"/>
  <c r="T5" i="14"/>
  <c r="E53" i="14"/>
  <c r="L53" i="14"/>
  <c r="P36" i="13"/>
  <c r="S36" i="13"/>
  <c r="N36" i="13"/>
  <c r="T52" i="13"/>
  <c r="T51" i="13"/>
  <c r="K37" i="13"/>
  <c r="AA6" i="13"/>
  <c r="T5" i="13" s="1"/>
  <c r="S51" i="12"/>
  <c r="P51" i="12"/>
  <c r="N51" i="12"/>
  <c r="T37" i="14" l="1"/>
  <c r="T53" i="14"/>
  <c r="T36" i="14"/>
  <c r="P37" i="13"/>
  <c r="S37" i="13"/>
  <c r="N37" i="13"/>
  <c r="T36" i="13"/>
  <c r="P53" i="13"/>
  <c r="N53" i="13"/>
  <c r="S53" i="13"/>
  <c r="T51" i="12"/>
  <c r="T30" i="12"/>
  <c r="T29" i="12"/>
  <c r="T67" i="14" l="1"/>
  <c r="T70" i="14" s="1"/>
  <c r="T37" i="13"/>
  <c r="T53" i="13"/>
  <c r="S52" i="12"/>
  <c r="S53" i="12"/>
  <c r="P52" i="12"/>
  <c r="P53" i="12"/>
  <c r="N52" i="12"/>
  <c r="N53" i="12"/>
  <c r="S50" i="12"/>
  <c r="P50" i="12"/>
  <c r="N50" i="12"/>
  <c r="T67" i="13" l="1"/>
  <c r="T70" i="13" s="1"/>
  <c r="T53" i="12"/>
  <c r="T52" i="12"/>
  <c r="T50" i="12"/>
  <c r="V8" i="12"/>
  <c r="V7" i="12" l="1"/>
  <c r="V6" i="12" s="1"/>
  <c r="T59" i="12"/>
  <c r="T32" i="12"/>
  <c r="T31" i="12"/>
  <c r="T25" i="12"/>
  <c r="O25" i="12"/>
  <c r="V5" i="12"/>
  <c r="K36" i="12" s="1"/>
  <c r="K37" i="12" l="1"/>
  <c r="T5" i="12"/>
  <c r="I49" i="12" s="1"/>
  <c r="S29" i="11"/>
  <c r="S36" i="12" l="1"/>
  <c r="P36" i="12"/>
  <c r="N36" i="12"/>
  <c r="S37" i="12"/>
  <c r="P37" i="12"/>
  <c r="N37" i="12"/>
  <c r="S58" i="11"/>
  <c r="S52" i="11"/>
  <c r="S51" i="11"/>
  <c r="S50" i="11"/>
  <c r="S49" i="11"/>
  <c r="S36" i="11"/>
  <c r="S35" i="11"/>
  <c r="S31" i="11"/>
  <c r="S30" i="11"/>
  <c r="S28" i="11"/>
  <c r="S24" i="11"/>
  <c r="O24" i="11"/>
  <c r="T36" i="12" l="1"/>
  <c r="T37" i="12"/>
  <c r="S67" i="11"/>
  <c r="S70" i="11" s="1"/>
  <c r="T67" i="12" l="1"/>
  <c r="T70"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K5" authorId="0" shapeId="0" xr:uid="{749C706A-EB1B-40AA-AC08-5CC229FC4DD3}">
      <text>
        <r>
          <rPr>
            <sz val="9"/>
            <color indexed="81"/>
            <rFont val="Tahoma"/>
            <family val="2"/>
          </rPr>
          <t>Datoformat: 
01.01.18</t>
        </r>
      </text>
    </comment>
    <comment ref="Q5" authorId="0" shapeId="0" xr:uid="{4C3557F6-4F1A-4945-8766-F259EEBEF68A}">
      <text>
        <r>
          <rPr>
            <sz val="9"/>
            <color indexed="81"/>
            <rFont val="Tahoma"/>
            <family val="2"/>
          </rPr>
          <t>Format på klokkeslett:
08:00</t>
        </r>
      </text>
    </comment>
    <comment ref="T5" authorId="0" shapeId="0" xr:uid="{869F361C-6C5E-4765-9704-86CCB5FB7EE1}">
      <text>
        <r>
          <rPr>
            <sz val="9"/>
            <color indexed="81"/>
            <rFont val="Tahoma"/>
            <family val="2"/>
          </rPr>
          <t xml:space="preserve">Hvis reisen er over flere dager blir det døgndiett, er det reise på samme dag blir det dagdiett.
</t>
        </r>
        <r>
          <rPr>
            <b/>
            <sz val="9"/>
            <color indexed="81"/>
            <rFont val="Tahoma"/>
            <family val="2"/>
          </rPr>
          <t xml:space="preserve">
Reise på over 6 timer inn i nytt døgn gir et ekstra døgn.
</t>
        </r>
        <r>
          <rPr>
            <sz val="9"/>
            <color indexed="81"/>
            <rFont val="Tahoma"/>
            <family val="2"/>
          </rPr>
          <t xml:space="preserve">
Merk at Excel ikke er et reiseregningssystem og vil her i noen reisekombinasjoner regne feil antall diettdøgn. Dette kan være hvis reisen starer eller slutter på natt. I slike tilfeller og hvis du har en eldre versjon av  Excel, må du regne ut diettdøgnene manuelt og overskriver formlen. (Opphev arkbeskyttelse) </t>
        </r>
      </text>
    </comment>
    <comment ref="R32" authorId="0" shapeId="0" xr:uid="{D6D141E8-A2F8-493C-BF79-43BBCD7066E3}">
      <text>
        <r>
          <rPr>
            <b/>
            <sz val="9"/>
            <color indexed="81"/>
            <rFont val="Tahoma"/>
            <family val="2"/>
          </rPr>
          <t xml:space="preserve">Du har krav på det du har avtalt med arbeidsgiver. 
Skattefri sats uansett kjørelengde er kr 3,50 pr km.
</t>
        </r>
      </text>
    </comment>
    <comment ref="H34" authorId="0" shapeId="0" xr:uid="{49D103E0-9018-43C3-9BFB-84355E13EEF2}">
      <text>
        <r>
          <rPr>
            <b/>
            <sz val="9"/>
            <color indexed="81"/>
            <rFont val="Tahoma"/>
            <family val="2"/>
          </rPr>
          <t>Hvis flere passasjerer legg inn alle navnene. 
Antall km * antall passasjerer legges inn i O31</t>
        </r>
      </text>
    </comment>
    <comment ref="R35" authorId="0" shapeId="0" xr:uid="{03D6BE73-7AC8-4F00-85C9-75DF34CA9620}">
      <text>
        <r>
          <rPr>
            <b/>
            <sz val="9"/>
            <color indexed="81"/>
            <rFont val="Tahoma"/>
            <family val="2"/>
          </rPr>
          <t>Tillegg for kjøring på skogs- og anleggsveier: kr 1,00 pr km.
Tillegg for frakt av utstyr og materiell:
kr 1,00 pr km.</t>
        </r>
      </text>
    </comment>
    <comment ref="I52" authorId="0" shapeId="0" xr:uid="{1D4E6018-1C88-4C86-A760-3D7F1035E2DA}">
      <text>
        <r>
          <rPr>
            <sz val="9"/>
            <color indexed="81"/>
            <rFont val="Tahoma"/>
            <family val="2"/>
          </rPr>
          <t>Antall diettdøgn må manuelt føres ned på riktig linje ifht. type overnatting.</t>
        </r>
      </text>
    </comment>
    <comment ref="M80" authorId="0" shapeId="0" xr:uid="{BC1060D1-577C-47F2-9508-35885DA67ADE}">
      <text>
        <r>
          <rPr>
            <sz val="9"/>
            <color indexed="81"/>
            <rFont val="Tahoma"/>
            <family val="2"/>
          </rPr>
          <t>Hvis reiseregningen gjelder dagreise og arbeidstaker er på en reise utenfor normalarbeidssituasjon, skal det avkrysses for merkostnadssituasjon.</t>
        </r>
      </text>
    </comment>
    <comment ref="R80" authorId="0" shapeId="0" xr:uid="{CBD2B0C8-AEE0-48AC-872A-BC36D780AE56}">
      <text>
        <r>
          <rPr>
            <sz val="9"/>
            <color indexed="81"/>
            <rFont val="Tahoma"/>
            <family val="2"/>
          </rPr>
          <t xml:space="preserve">Hvis reiseregningen gjelder dagreise under en normalarbeidsituasjon, f.eks. selgere på kundebesøk, håndverkere i ordinær jobbsituasjon, eller andre i ordinær jobbsituasjon skal det avkrysses for normalarbeidssituasjon.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K4" authorId="0" shapeId="0" xr:uid="{4BA8D32A-114D-4005-B44A-B05C7455005B}">
      <text>
        <r>
          <rPr>
            <sz val="9"/>
            <color indexed="81"/>
            <rFont val="Tahoma"/>
            <family val="2"/>
          </rPr>
          <t>Datoformat: 
01.01.18</t>
        </r>
      </text>
    </comment>
    <comment ref="Q4" authorId="0" shapeId="0" xr:uid="{13BA9703-8C6E-499F-A656-2129423571D1}">
      <text>
        <r>
          <rPr>
            <sz val="9"/>
            <color indexed="81"/>
            <rFont val="Tahoma"/>
            <family val="2"/>
          </rPr>
          <t>Format på klokkeslett:
08:00</t>
        </r>
      </text>
    </comment>
    <comment ref="T4" authorId="0" shapeId="0" xr:uid="{DA3D0022-645B-4141-BED5-094A9325C5CE}">
      <text>
        <r>
          <rPr>
            <sz val="9"/>
            <color indexed="81"/>
            <rFont val="Tahoma"/>
            <family val="2"/>
          </rPr>
          <t xml:space="preserve">Hvis reisen er over flere dager blir det døgndiett, er det reise på samme dag blir det dagdiett.
</t>
        </r>
        <r>
          <rPr>
            <b/>
            <sz val="9"/>
            <color indexed="81"/>
            <rFont val="Tahoma"/>
            <family val="2"/>
          </rPr>
          <t xml:space="preserve">
Reise på over 6 timer inn i nytt døgn gir et ekstra døgn.
</t>
        </r>
        <r>
          <rPr>
            <sz val="9"/>
            <color indexed="81"/>
            <rFont val="Tahoma"/>
            <family val="2"/>
          </rPr>
          <t xml:space="preserve">
Merk at Excel ikke er et reiseregningssystem og vil her i noen reisekombinasjoner regne feil antall diettdøgn. Dette kan være hvis reisen starer eller slutter på natt. I slike tilfeller og hvis du har en eldre versjon av  Excel, må du regne ut diettdøgnene manuelt og overskriver formlen. (Opphev arkbeskyttelse) </t>
        </r>
      </text>
    </comment>
    <comment ref="R29" authorId="0" shapeId="0" xr:uid="{8B2B3A5D-8103-4829-BB62-A6E87A00498E}">
      <text>
        <r>
          <rPr>
            <b/>
            <sz val="9"/>
            <color indexed="81"/>
            <rFont val="Tahoma"/>
            <family val="2"/>
          </rPr>
          <t xml:space="preserve">Du har krav på det du har avtalt med arbeidsgiver. 
Skattefri sats uansett kjørelengde er kr 3,50 pr km.
</t>
        </r>
      </text>
    </comment>
    <comment ref="H31" authorId="0" shapeId="0" xr:uid="{8F39DE78-1B84-4B09-B7EF-8D851CEDC0F1}">
      <text>
        <r>
          <rPr>
            <b/>
            <sz val="9"/>
            <color indexed="81"/>
            <rFont val="Tahoma"/>
            <family val="2"/>
          </rPr>
          <t>Hvis flere passasjerer legg inn alle navnene. 
Antall km * antall passasjerer legges inn i O31</t>
        </r>
      </text>
    </comment>
    <comment ref="R32" authorId="0" shapeId="0" xr:uid="{2940F546-3249-43B0-B176-84942CF46EFC}">
      <text>
        <r>
          <rPr>
            <b/>
            <sz val="9"/>
            <color indexed="81"/>
            <rFont val="Tahoma"/>
            <family val="2"/>
          </rPr>
          <t>Tillegg for kjøring på skogs- og anleggsveier: kr 1,00 pr km.
Tillegg for frakt av utstyr og materiell:
kr 1,00 pr km.</t>
        </r>
      </text>
    </comment>
    <comment ref="I48" authorId="0" shapeId="0" xr:uid="{D65F9E7A-1E6E-44FA-AAAB-CB09283BBE6C}">
      <text>
        <r>
          <rPr>
            <sz val="9"/>
            <color indexed="81"/>
            <rFont val="Tahoma"/>
            <family val="2"/>
          </rPr>
          <t>Antall diettdøgn må manuelt føres ned på riktig linje ifht. type overnatting.</t>
        </r>
      </text>
    </comment>
    <comment ref="M73" authorId="0" shapeId="0" xr:uid="{49A64703-4923-4609-BDC5-11D92A85A2DD}">
      <text>
        <r>
          <rPr>
            <sz val="9"/>
            <color indexed="81"/>
            <rFont val="Tahoma"/>
            <family val="2"/>
          </rPr>
          <t>Hvis reiseregningen gjelder dagreise og arbeidstaker er på en reise utenfor normalarbeidssituasjon, skal det avkrysses for merkostnadssituasjon.</t>
        </r>
      </text>
    </comment>
    <comment ref="R73" authorId="0" shapeId="0" xr:uid="{BEABA2B4-0299-48B2-B27A-AAFF24875586}">
      <text>
        <r>
          <rPr>
            <sz val="9"/>
            <color indexed="81"/>
            <rFont val="Tahoma"/>
            <family val="2"/>
          </rPr>
          <t xml:space="preserve">Hvis reiseregningen gjelder dagreise under en normalarbeidsituasjon, f.eks. selgere på kundebesøk, håndverkere i ordinær jobbsituasjon, eller andre i ordinær jobbsituasjon skal det avkrysses for normalarbeidssituasjon.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K4" authorId="0" shapeId="0" xr:uid="{00000000-0006-0000-0000-000001000000}">
      <text>
        <r>
          <rPr>
            <sz val="9"/>
            <color indexed="81"/>
            <rFont val="Tahoma"/>
            <family val="2"/>
          </rPr>
          <t>Datoformat: 
01.01.18</t>
        </r>
      </text>
    </comment>
    <comment ref="Q4" authorId="0" shapeId="0" xr:uid="{00000000-0006-0000-0000-000002000000}">
      <text>
        <r>
          <rPr>
            <sz val="9"/>
            <color indexed="81"/>
            <rFont val="Tahoma"/>
            <family val="2"/>
          </rPr>
          <t>Format på klokkeslett:
08:00</t>
        </r>
      </text>
    </comment>
    <comment ref="T4" authorId="0" shapeId="0" xr:uid="{00000000-0006-0000-0000-000003000000}">
      <text>
        <r>
          <rPr>
            <sz val="9"/>
            <color indexed="81"/>
            <rFont val="Tahoma"/>
            <family val="2"/>
          </rPr>
          <t xml:space="preserve">Hvis reisen er over flere dager blir det døgndiett, er det reise på samme dag blir det dagdiett.
</t>
        </r>
        <r>
          <rPr>
            <b/>
            <sz val="9"/>
            <color indexed="81"/>
            <rFont val="Tahoma"/>
            <family val="2"/>
          </rPr>
          <t xml:space="preserve">
Reise på over 6 timer inn i nytt døgn gir et ekstra døgn.
</t>
        </r>
        <r>
          <rPr>
            <sz val="9"/>
            <color indexed="81"/>
            <rFont val="Tahoma"/>
            <family val="2"/>
          </rPr>
          <t xml:space="preserve">
Merk at Excel ikke er et reiseregningssystem og vil her i noen reisekombinasjoner regne feil antall diettdøgn. Dette kan være hvis reisen starer eller slutter på natt. I slike tilfeller og hvis du har en eldre versjon av  Excel, må du regne ut diettdøgnene manuelt og overskriver formlen. (Opphev arkbeskyttelse) </t>
        </r>
      </text>
    </comment>
    <comment ref="R29" authorId="0" shapeId="0" xr:uid="{00000000-0006-0000-0000-000004000000}">
      <text>
        <r>
          <rPr>
            <b/>
            <sz val="9"/>
            <color indexed="81"/>
            <rFont val="Tahoma"/>
            <family val="2"/>
          </rPr>
          <t xml:space="preserve">Du har krav på det du har avtalt med arbeidsgiver. 
Skattefri sats uansett kjørelengde er kr 3,50 pr km.
</t>
        </r>
      </text>
    </comment>
    <comment ref="H31" authorId="0" shapeId="0" xr:uid="{00000000-0006-0000-0000-000005000000}">
      <text>
        <r>
          <rPr>
            <b/>
            <sz val="9"/>
            <color indexed="81"/>
            <rFont val="Tahoma"/>
            <family val="2"/>
          </rPr>
          <t>Hvis flere passasjerer legg inn alle navnene. 
Antall km * antall passasjerer legges inn i O31</t>
        </r>
      </text>
    </comment>
    <comment ref="R32" authorId="0" shapeId="0" xr:uid="{00000000-0006-0000-0000-000006000000}">
      <text>
        <r>
          <rPr>
            <b/>
            <sz val="9"/>
            <color indexed="81"/>
            <rFont val="Tahoma"/>
            <family val="2"/>
          </rPr>
          <t>Tillegg for kjøring på skogs- og anleggsveier: kr 1,00 pr km.
Tillegg for frakt av utstyr og materiell:
kr 1,00 pr km.</t>
        </r>
      </text>
    </comment>
    <comment ref="I48" authorId="0" shapeId="0" xr:uid="{00000000-0006-0000-0000-000007000000}">
      <text>
        <r>
          <rPr>
            <sz val="9"/>
            <color indexed="81"/>
            <rFont val="Tahoma"/>
            <family val="2"/>
          </rPr>
          <t>Antall diettdøgn må manuelt føres ned på riktig linje ifht. type overnatting.</t>
        </r>
      </text>
    </comment>
    <comment ref="M73" authorId="0" shapeId="0" xr:uid="{00000000-0006-0000-0000-000008000000}">
      <text>
        <r>
          <rPr>
            <sz val="9"/>
            <color indexed="81"/>
            <rFont val="Tahoma"/>
            <family val="2"/>
          </rPr>
          <t>Hvis reiseregningen gjelder dagreise og arbeidstaker er på en reise utenfor normalarbeidssituasjon, skal det avkrysses for merkostnadssituasjon.</t>
        </r>
      </text>
    </comment>
    <comment ref="R73" authorId="0" shapeId="0" xr:uid="{00000000-0006-0000-0000-000009000000}">
      <text>
        <r>
          <rPr>
            <sz val="9"/>
            <color indexed="81"/>
            <rFont val="Tahoma"/>
            <family val="2"/>
          </rPr>
          <t xml:space="preserve">Hvis reiseregningen gjelder dagreise under en normalarbeidsituasjon, f.eks. selgere på kundebesøk, håndverkere i ordinær jobbsituasjon, eller andre i ordinær jobbsituasjon skal det avkrysses for normalarbeidssituasjon.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K4" authorId="0" shapeId="0" xr:uid="{00000000-0006-0000-0100-000001000000}">
      <text>
        <r>
          <rPr>
            <sz val="9"/>
            <color indexed="81"/>
            <rFont val="Tahoma"/>
            <family val="2"/>
          </rPr>
          <t>Datoformat: 
01.01.18</t>
        </r>
      </text>
    </comment>
    <comment ref="Q4" authorId="0" shapeId="0" xr:uid="{00000000-0006-0000-0100-000002000000}">
      <text>
        <r>
          <rPr>
            <sz val="9"/>
            <color indexed="81"/>
            <rFont val="Tahoma"/>
            <family val="2"/>
          </rPr>
          <t>Format på klokkeslett:
08:00</t>
        </r>
      </text>
    </comment>
    <comment ref="T4" authorId="0" shapeId="0" xr:uid="{00000000-0006-0000-0100-000003000000}">
      <text>
        <r>
          <rPr>
            <sz val="9"/>
            <color indexed="81"/>
            <rFont val="Tahoma"/>
            <family val="2"/>
          </rPr>
          <t xml:space="preserve">Hvis reisen er over flere dager blir det døgndiett, er det reise på samme dag blir det dagdiett.
</t>
        </r>
        <r>
          <rPr>
            <b/>
            <sz val="9"/>
            <color indexed="81"/>
            <rFont val="Tahoma"/>
            <family val="2"/>
          </rPr>
          <t xml:space="preserve">På reiser med overnatting der reisen varer 6 timer eller mer ut over hele døgn, beregnes dietten etter satsene som gjelder for reiser uten overnatting
</t>
        </r>
        <r>
          <rPr>
            <sz val="9"/>
            <color indexed="81"/>
            <rFont val="Tahoma"/>
            <family val="2"/>
          </rPr>
          <t xml:space="preserve">
Har du en eldre versjon av Excel, må du regne ut diettdøgnene manuelt og overskriver formlen. (Opphev arkbeskyttelse)</t>
        </r>
      </text>
    </comment>
    <comment ref="R28" authorId="0" shapeId="0" xr:uid="{00000000-0006-0000-0100-000004000000}">
      <text>
        <r>
          <rPr>
            <b/>
            <sz val="9"/>
            <color indexed="81"/>
            <rFont val="Tahoma"/>
            <family val="2"/>
          </rPr>
          <t xml:space="preserve">Du har krav på det du har avtalt med arbeidsgiver. 
Statens sats uansett kjørelengde kr 3,90 pr km inkl. el-bil.
Statens satser når drivstoff er inklusiv bomavgift gis et tillegg på kr 0,10 pr km.
Skattefri sats uansett kjørelengde er kr 3,50 pr km.
</t>
        </r>
      </text>
    </comment>
    <comment ref="H31" authorId="0" shapeId="0" xr:uid="{00000000-0006-0000-0100-000005000000}">
      <text>
        <r>
          <rPr>
            <b/>
            <sz val="9"/>
            <color indexed="81"/>
            <rFont val="Tahoma"/>
            <family val="2"/>
          </rPr>
          <t>Hvis flere passasjerer legg inn alle navnene. 
Antall km * antall passasjerer legges inn i O31</t>
        </r>
      </text>
    </comment>
    <comment ref="R32" authorId="0" shapeId="0" xr:uid="{00000000-0006-0000-0100-000006000000}">
      <text>
        <r>
          <rPr>
            <b/>
            <sz val="9"/>
            <color indexed="81"/>
            <rFont val="Tahoma"/>
            <family val="2"/>
          </rPr>
          <t>Tillegg for kjøring på skogs- og anleggsveier: kr 1,00 pr km.
Tillegg for frakt av utstyr og materiell:
kr 1,00 pr km.</t>
        </r>
      </text>
    </comment>
    <comment ref="L36" authorId="0" shapeId="0" xr:uid="{00000000-0006-0000-0100-000007000000}">
      <text>
        <r>
          <rPr>
            <sz val="9"/>
            <color indexed="81"/>
            <rFont val="Tahoma"/>
            <family val="2"/>
          </rPr>
          <t xml:space="preserve">Sats fra 22.06.18
</t>
        </r>
      </text>
    </comment>
    <comment ref="L37" authorId="0" shapeId="0" xr:uid="{00000000-0006-0000-0100-000008000000}">
      <text>
        <r>
          <rPr>
            <sz val="9"/>
            <color indexed="81"/>
            <rFont val="Tahoma"/>
            <family val="2"/>
          </rPr>
          <t>Sats fra 22.06.18</t>
        </r>
      </text>
    </comment>
    <comment ref="I48" authorId="0" shapeId="0" xr:uid="{00000000-0006-0000-0100-000009000000}">
      <text>
        <r>
          <rPr>
            <sz val="9"/>
            <color indexed="81"/>
            <rFont val="Tahoma"/>
            <family val="2"/>
          </rPr>
          <t>Antall diettdøgn må manuelt føres ned på riktig linje ifht. type overnatting.</t>
        </r>
      </text>
    </comment>
    <comment ref="L50" authorId="0" shapeId="0" xr:uid="{00000000-0006-0000-0100-00000A000000}">
      <text>
        <r>
          <rPr>
            <sz val="9"/>
            <color indexed="81"/>
            <rFont val="Tahoma"/>
            <family val="2"/>
          </rPr>
          <t xml:space="preserve">Skattefri sats 2018 kr 569
Statens sats fra 22.06.2018 kr 754
</t>
        </r>
      </text>
    </comment>
    <comment ref="M73" authorId="0" shapeId="0" xr:uid="{00000000-0006-0000-0100-00000B000000}">
      <text>
        <r>
          <rPr>
            <sz val="9"/>
            <color indexed="81"/>
            <rFont val="Tahoma"/>
            <family val="2"/>
          </rPr>
          <t>Hvis reiseregningen gjelder dagreise og arbeidstaker er på en reise utenfor normalarbeidssituasjon, skal det avkrysses for merkostnadssituasjon.</t>
        </r>
      </text>
    </comment>
    <comment ref="R73" authorId="0" shapeId="0" xr:uid="{00000000-0006-0000-0100-00000C000000}">
      <text>
        <r>
          <rPr>
            <sz val="9"/>
            <color indexed="81"/>
            <rFont val="Tahoma"/>
            <family val="2"/>
          </rPr>
          <t xml:space="preserve">Hvis reiseregningen gjelder dagreise under en normalarbeidsituasjon, f.eks. selgere på kundebesøk, håndverkere i ordinær jobbsituasjon, eller andre i ordinær jobbsituasjon skal det avkrysses for normalarbeidssituasjon.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K4" authorId="0" shapeId="0" xr:uid="{00000000-0006-0000-0200-000001000000}">
      <text>
        <r>
          <rPr>
            <sz val="9"/>
            <color indexed="81"/>
            <rFont val="Tahoma"/>
            <family val="2"/>
          </rPr>
          <t>Datoformat: 
01.01.18</t>
        </r>
      </text>
    </comment>
    <comment ref="Q4" authorId="0" shapeId="0" xr:uid="{00000000-0006-0000-0200-000002000000}">
      <text>
        <r>
          <rPr>
            <sz val="9"/>
            <color indexed="81"/>
            <rFont val="Tahoma"/>
            <family val="2"/>
          </rPr>
          <t>Format på klokkeslett:
08:00</t>
        </r>
      </text>
    </comment>
    <comment ref="T4" authorId="0" shapeId="0" xr:uid="{00000000-0006-0000-0200-000003000000}">
      <text>
        <r>
          <rPr>
            <sz val="9"/>
            <color indexed="81"/>
            <rFont val="Tahoma"/>
            <family val="2"/>
          </rPr>
          <t xml:space="preserve">Hvis reisen er over flere dager blir det døgndiett, er det reise på samme dag blir det dagdiett.
</t>
        </r>
        <r>
          <rPr>
            <b/>
            <sz val="9"/>
            <color indexed="81"/>
            <rFont val="Tahoma"/>
            <family val="2"/>
          </rPr>
          <t xml:space="preserve">Reise på over 6 timer inn i nytt døgn gir et ekstra døgn.
</t>
        </r>
        <r>
          <rPr>
            <sz val="9"/>
            <color indexed="81"/>
            <rFont val="Tahoma"/>
            <family val="2"/>
          </rPr>
          <t xml:space="preserve">
Har du en eldre versjon av Excel, må du regne ut diettdøgnene manuelt og overskriver formlen. (Opphev arkbeskyttelse)</t>
        </r>
      </text>
    </comment>
    <comment ref="R28" authorId="0" shapeId="0" xr:uid="{00000000-0006-0000-0200-000004000000}">
      <text>
        <r>
          <rPr>
            <b/>
            <sz val="9"/>
            <color indexed="81"/>
            <rFont val="Tahoma"/>
            <family val="2"/>
          </rPr>
          <t xml:space="preserve">Du har krav på det du har avtalt med arbeidsgiver. 
Satser fra 2017
</t>
        </r>
        <r>
          <rPr>
            <sz val="9"/>
            <color indexed="81"/>
            <rFont val="Tahoma"/>
            <family val="2"/>
          </rPr>
          <t xml:space="preserve">Statens sats for bil 0-10000 km er kr 4,10 pr km,
Statens sats for bil over 10000 km er kr 3,45 pr km, 
Statens sats for Tromsø 0-10000 km er kr 4,20 pr km,
Statens sats for Tromsø over 10000 km er kr 3,55 pr km,
Statens sats for El-bil er kr 4,20 pr km. </t>
        </r>
        <r>
          <rPr>
            <b/>
            <sz val="9"/>
            <color indexed="81"/>
            <rFont val="Tahoma"/>
            <family val="2"/>
          </rPr>
          <t xml:space="preserve">
Skattefri sats i 2018 uansett kjørelengde er kr 3,50 pr km,
</t>
        </r>
      </text>
    </comment>
    <comment ref="H31" authorId="0" shapeId="0" xr:uid="{00000000-0006-0000-0200-000005000000}">
      <text>
        <r>
          <rPr>
            <b/>
            <sz val="9"/>
            <color indexed="81"/>
            <rFont val="Tahoma"/>
            <family val="2"/>
          </rPr>
          <t>Hvis flere passasjerer legg inn alle navnene. 
Antall km * antall passasjerer legges inn i celle O30.</t>
        </r>
      </text>
    </comment>
    <comment ref="R32" authorId="0" shapeId="0" xr:uid="{00000000-0006-0000-0200-000006000000}">
      <text>
        <r>
          <rPr>
            <b/>
            <sz val="9"/>
            <color indexed="81"/>
            <rFont val="Tahoma"/>
            <family val="2"/>
          </rPr>
          <t>Tillegg for kjøring på skogs- og anleggsveier: kr 1,00 pr km.
Tillegg for frakt av utstyr og materiell:
kr 1,00 pr km.</t>
        </r>
      </text>
    </comment>
    <comment ref="L36" authorId="0" shapeId="0" xr:uid="{00000000-0006-0000-0200-000007000000}">
      <text>
        <r>
          <rPr>
            <sz val="9"/>
            <color indexed="81"/>
            <rFont val="Tahoma"/>
            <family val="2"/>
          </rPr>
          <t>Sats fra 2017</t>
        </r>
      </text>
    </comment>
    <comment ref="L37" authorId="0" shapeId="0" xr:uid="{00000000-0006-0000-0200-000008000000}">
      <text>
        <r>
          <rPr>
            <sz val="9"/>
            <color indexed="81"/>
            <rFont val="Tahoma"/>
            <family val="2"/>
          </rPr>
          <t>Sats fra 2017</t>
        </r>
      </text>
    </comment>
    <comment ref="I48" authorId="0" shapeId="0" xr:uid="{00000000-0006-0000-0200-000009000000}">
      <text>
        <r>
          <rPr>
            <sz val="9"/>
            <color indexed="81"/>
            <rFont val="Tahoma"/>
            <family val="2"/>
          </rPr>
          <t>Antall diettdøgn må manuelt føres ned på riktig linje ifht. type overnatting.</t>
        </r>
      </text>
    </comment>
    <comment ref="L50" authorId="0" shapeId="0" xr:uid="{00000000-0006-0000-0200-00000A000000}">
      <text>
        <r>
          <rPr>
            <sz val="9"/>
            <color indexed="81"/>
            <rFont val="Tahoma"/>
            <family val="2"/>
          </rPr>
          <t xml:space="preserve">Skattefri sats 2018 kr 569
Statens sats 2017 kr 733 til og med 21.06.18
</t>
        </r>
      </text>
    </comment>
    <comment ref="M73" authorId="0" shapeId="0" xr:uid="{00000000-0006-0000-0200-00000B000000}">
      <text>
        <r>
          <rPr>
            <sz val="9"/>
            <color indexed="81"/>
            <rFont val="Tahoma"/>
            <family val="2"/>
          </rPr>
          <t>Hvis reiseregningen gjelder dagreise og arbeidstaker er på en reise utenfor normalarbeidssituasjon, skal det avkrysses for merkostnadssituasjon.</t>
        </r>
      </text>
    </comment>
    <comment ref="R73" authorId="0" shapeId="0" xr:uid="{00000000-0006-0000-0200-00000C000000}">
      <text>
        <r>
          <rPr>
            <sz val="9"/>
            <color indexed="81"/>
            <rFont val="Tahoma"/>
            <family val="2"/>
          </rPr>
          <t xml:space="preserve">Hvis reiseregningen gjelder dagreise under en normalarbeidsituasjon, f.eks. selgere på kundebesøk, håndverkere i ordinær jobbsituasjon, eller andre i ordinær jobbsituasjon skal det avkrysses for normalarbeidssituasjon.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Hilde Thronæs</author>
    <author>Magne Olufsen</author>
  </authors>
  <commentList>
    <comment ref="R27" authorId="0" shapeId="0" xr:uid="{00000000-0006-0000-0300-000001000000}">
      <text>
        <r>
          <rPr>
            <b/>
            <sz val="9"/>
            <color indexed="81"/>
            <rFont val="Tahoma"/>
            <family val="2"/>
          </rPr>
          <t xml:space="preserve">Du har krav på det du har avtalt med arbeidsgiver. 
Statens sats for bil 0-10000 km er kr 4,10 pr km,
Statens sats for bil over 10000 km er kr 3,45 pr km, 
Statens sats for Tromsø 0-10000 km er kr 4,20 pr km,
Statens sats for Tromsø over 10000 km er kr 3,55 pr km,
Statens sats for El-bil er kr 4,20 pr km. 
Skattefri sats uansett kjørelengde er kr 3,50 pr km,
</t>
        </r>
      </text>
    </comment>
    <comment ref="R31" authorId="1" shapeId="0" xr:uid="{00000000-0006-0000-0300-000002000000}">
      <text>
        <r>
          <rPr>
            <b/>
            <sz val="8"/>
            <color indexed="81"/>
            <rFont val="Tahoma"/>
            <family val="2"/>
          </rPr>
          <t>Tillegg for kjøring på skogs- og anleggsveier: kr 1,00 pr km.
Tillegg for frakt av utstyr og materiell:
kr 1,00 pr km.</t>
        </r>
      </text>
    </comment>
  </commentList>
</comments>
</file>

<file path=xl/sharedStrings.xml><?xml version="1.0" encoding="utf-8"?>
<sst xmlns="http://schemas.openxmlformats.org/spreadsheetml/2006/main" count="656" uniqueCount="121">
  <si>
    <t>Beløp NOK</t>
  </si>
  <si>
    <t>Kl.:</t>
  </si>
  <si>
    <t>-</t>
  </si>
  <si>
    <t>Sum km</t>
  </si>
  <si>
    <t xml:space="preserve">     Nattillegg</t>
  </si>
  <si>
    <t>Til</t>
  </si>
  <si>
    <t xml:space="preserve">   - Reiseforskudd</t>
  </si>
  <si>
    <t>Bank  -  kontonummer:</t>
  </si>
  <si>
    <t>REISEREGNING</t>
  </si>
  <si>
    <t>Avdeling:</t>
  </si>
  <si>
    <t xml:space="preserve">     Annet</t>
  </si>
  <si>
    <t>Fra</t>
  </si>
  <si>
    <t xml:space="preserve">  Kl.slett:</t>
  </si>
  <si>
    <t>Beløp</t>
  </si>
  <si>
    <t>nr</t>
  </si>
  <si>
    <t>Oppgi navn på passasjer(er):</t>
  </si>
  <si>
    <t>Attestasjon:</t>
  </si>
  <si>
    <t xml:space="preserve">Opplysninger om overnattingssted-/type  </t>
  </si>
  <si>
    <t>Sum:</t>
  </si>
  <si>
    <t xml:space="preserve"> Fra sted:</t>
  </si>
  <si>
    <t xml:space="preserve">    (behøver ikke fylles ut ved overnatting privat eller på hybel/brakke)</t>
  </si>
  <si>
    <t>Sum hittil i år:</t>
  </si>
  <si>
    <t xml:space="preserve">   - Dekket av arbeidsgiver</t>
  </si>
  <si>
    <t>Sum godtgjørelse / utlegg:</t>
  </si>
  <si>
    <t xml:space="preserve"> Hotell</t>
  </si>
  <si>
    <t xml:space="preserve"> Til  sted:</t>
  </si>
  <si>
    <t>Dato:</t>
  </si>
  <si>
    <t>Lunsj</t>
  </si>
  <si>
    <t>Til gode overføres til:</t>
  </si>
  <si>
    <t>antall km</t>
  </si>
  <si>
    <t>Middag</t>
  </si>
  <si>
    <t xml:space="preserve">   </t>
  </si>
  <si>
    <t xml:space="preserve"> Kl.slett:</t>
  </si>
  <si>
    <t xml:space="preserve">  </t>
  </si>
  <si>
    <t>Kontant</t>
  </si>
  <si>
    <t xml:space="preserve">    Navn og adresse på overnattingssted</t>
  </si>
  <si>
    <t>(NOK)</t>
  </si>
  <si>
    <t xml:space="preserve"> Pensjonat</t>
  </si>
  <si>
    <t>nr.</t>
  </si>
  <si>
    <t>Vedlegg</t>
  </si>
  <si>
    <t>Avreisedato:</t>
  </si>
  <si>
    <t>Andre utgifter på reisen</t>
  </si>
  <si>
    <t>Samtykke til trekk i lønn</t>
  </si>
  <si>
    <t>Frokost</t>
  </si>
  <si>
    <t>Diett med overnatting</t>
  </si>
  <si>
    <t>Dato</t>
  </si>
  <si>
    <t>Differanse</t>
  </si>
  <si>
    <t xml:space="preserve">Vedlegg </t>
  </si>
  <si>
    <t>Underskrift arbeidstaker:</t>
  </si>
  <si>
    <t>Betalt beløp</t>
  </si>
  <si>
    <t>Måltidstrekk i NOK 1)</t>
  </si>
  <si>
    <t>transportmiddel</t>
  </si>
  <si>
    <t xml:space="preserve"> </t>
  </si>
  <si>
    <t>Antall</t>
  </si>
  <si>
    <t>Hvis bil</t>
  </si>
  <si>
    <t>Diett uten overnatting (ulegitimert)</t>
  </si>
  <si>
    <t>Sats</t>
  </si>
  <si>
    <t>Adresse:</t>
  </si>
  <si>
    <t>Navn:</t>
  </si>
  <si>
    <t>Bilgodtgjørelse</t>
  </si>
  <si>
    <t>Reisebeskrivelse og transportkostnader</t>
  </si>
  <si>
    <t>Skyldig</t>
  </si>
  <si>
    <t xml:space="preserve">     Utgiftens art</t>
  </si>
  <si>
    <t xml:space="preserve">Overnatting uten kvittering som gjøres opp etter faste satser </t>
  </si>
  <si>
    <t>Hjemkomstdato:</t>
  </si>
  <si>
    <t xml:space="preserve">     Passasjertillegg</t>
  </si>
  <si>
    <t>Type</t>
  </si>
  <si>
    <t xml:space="preserve"> Privat</t>
  </si>
  <si>
    <t>Ansattnr./identitet:</t>
  </si>
  <si>
    <t>NOK</t>
  </si>
  <si>
    <t>Noen tips til bruk av skjema i Sticos oppslag</t>
  </si>
  <si>
    <t>Reisens formål/arrangement:</t>
  </si>
  <si>
    <t xml:space="preserve">For reiser i Norge </t>
  </si>
  <si>
    <t>Virksomhet:</t>
  </si>
  <si>
    <t xml:space="preserve">     1) Måltidstrekk: Frokost 20 %, Lunsj 30 %, Middag 50 %.</t>
  </si>
  <si>
    <t>Type  overnatting 2)</t>
  </si>
  <si>
    <t>Sats 3)</t>
  </si>
  <si>
    <t>Måltidstrekk i NOK 4)</t>
  </si>
  <si>
    <t xml:space="preserve">    2) Pensjonat gjelder også motell, hybel, brakke, leilighet mv uten kokemuligheter. Privat gjelder også hybel, brakke eller leilighet med kokemuligheter.</t>
  </si>
  <si>
    <t xml:space="preserve">    3) Avtalt diettsats (statens satser / tariffavtale)</t>
  </si>
  <si>
    <r>
      <t xml:space="preserve">     Bilgodtgjørelse 0-10000 km </t>
    </r>
    <r>
      <rPr>
        <sz val="8"/>
        <color indexed="8"/>
        <rFont val="Arial"/>
        <family val="2"/>
      </rPr>
      <t>(Statens sats kr 4,10 pr km - skattefri sats kr 3,50 pr km - se merknad)</t>
    </r>
  </si>
  <si>
    <r>
      <t xml:space="preserve">     Bilgodtgjørelse over 10000 km </t>
    </r>
    <r>
      <rPr>
        <sz val="8"/>
        <color indexed="8"/>
        <rFont val="Arial"/>
        <family val="2"/>
      </rPr>
      <t>(Statens sats kr 3,45 pr km - skattefri sats kr 3,50 pr km - se merknad)</t>
    </r>
  </si>
  <si>
    <r>
      <t xml:space="preserve">     Diett 6-12 timer </t>
    </r>
    <r>
      <rPr>
        <sz val="8"/>
        <color indexed="8"/>
        <rFont val="Arial"/>
        <family val="2"/>
      </rPr>
      <t>(Måltidstrekk: Frokost: kr 57,80, Lunsj: kr 86,70, Middag: kr 144,50)</t>
    </r>
  </si>
  <si>
    <r>
      <t xml:space="preserve">     Diett over 12 timer </t>
    </r>
    <r>
      <rPr>
        <sz val="8"/>
        <color indexed="8"/>
        <rFont val="Arial"/>
        <family val="2"/>
      </rPr>
      <t>(Måltidstrekk: Frokost: kr 107,40 Lunsj: kr 161,10 Middag: kr 268,50)</t>
    </r>
  </si>
  <si>
    <t xml:space="preserve">    4) Måltidstrekk: Frokost 20 % (hotell: kr 146,60), Lunsj 30 % (hotell: kr 219,90), Middag 50 % (hotell: kr 366,50)</t>
  </si>
  <si>
    <t>Dager</t>
  </si>
  <si>
    <t>Timer</t>
  </si>
  <si>
    <t>Antall døgn</t>
  </si>
  <si>
    <t>Oppgi type tillegg:</t>
  </si>
  <si>
    <t xml:space="preserve">     Diett 6-12 timer</t>
  </si>
  <si>
    <t xml:space="preserve">     Diett over 12 timer </t>
  </si>
  <si>
    <r>
      <t xml:space="preserve">     Bilgodtgjørelse 0-10000 km (</t>
    </r>
    <r>
      <rPr>
        <sz val="8"/>
        <color indexed="8"/>
        <rFont val="Arial"/>
        <family val="2"/>
      </rPr>
      <t>se merknad)</t>
    </r>
  </si>
  <si>
    <r>
      <t xml:space="preserve">     Bilgodtgjørelse over 10000 km </t>
    </r>
    <r>
      <rPr>
        <sz val="8"/>
        <color indexed="8"/>
        <rFont val="Arial"/>
        <family val="2"/>
      </rPr>
      <t>(se merknad)</t>
    </r>
  </si>
  <si>
    <t>Diettdøgn</t>
  </si>
  <si>
    <t xml:space="preserve">    4) Måltidstrekk: Frokost 20 %, Lunsj 30 %, Middag 50 %</t>
  </si>
  <si>
    <t xml:space="preserve">    2) Pensjonat gjelder også motell, hybel, brakke, leilighet mv uten kokemuligheter.  Privat gjelder også hybel, brakke eller leilighet med kokemuligheter.</t>
  </si>
  <si>
    <t xml:space="preserve">    3) Forhåndsutfylt med skattefrie satser som kan endres.</t>
  </si>
  <si>
    <t>Stilling:</t>
  </si>
  <si>
    <t>Til gode overføres til bank - kontonr:</t>
  </si>
  <si>
    <t>Merkostnadsitusajon</t>
  </si>
  <si>
    <t>For riktig skattemessig behandling på dagreise er det viktig å vite om arbeidstaker er i :</t>
  </si>
  <si>
    <t>Normalarbeidssituasjon</t>
  </si>
  <si>
    <t>&lt;6</t>
  </si>
  <si>
    <t>6-12</t>
  </si>
  <si>
    <t>&gt;12</t>
  </si>
  <si>
    <t>Antall diett</t>
  </si>
  <si>
    <t>Grunnlag trekk</t>
  </si>
  <si>
    <t>Statens sats</t>
  </si>
  <si>
    <t xml:space="preserve">    3) Forhåndsutfylt med skattefrie satser.</t>
  </si>
  <si>
    <t>Full sats</t>
  </si>
  <si>
    <t>Reiseland:</t>
  </si>
  <si>
    <t xml:space="preserve">    3) Forhåndsutfylt med skattefrie satser som gjelder for alle land</t>
  </si>
  <si>
    <t xml:space="preserve">     Nattillegg - satsen gjelder for reiser i Norge når overnattingen ikke er i arbeidsgivers regi.</t>
  </si>
  <si>
    <t>For reiser i Norge og utlandet basert på skattefrie satser pr. 1.1.19</t>
  </si>
  <si>
    <t>For reiser i Norge og utlandet basert på skattefrie satser pr. 1.1.20</t>
  </si>
  <si>
    <t>Virksomhetsopplysninger</t>
  </si>
  <si>
    <t>Opplysninger om arbeidstaker</t>
  </si>
  <si>
    <t xml:space="preserve">  Kl.:</t>
  </si>
  <si>
    <t xml:space="preserve"> Kl.:</t>
  </si>
  <si>
    <t>Signering</t>
  </si>
  <si>
    <t>For reiser i Norge og utlandet basert på skattefrie satser pr. 1.1.21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</si>
</sst>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hh:mm;@"/>
    <numFmt numFmtId="166" formatCode="dd/mm/yy;@"/>
    <numFmt numFmtId="167" formatCode="dd/mm/yyyy;@"/>
    <numFmt numFmtId="168" formatCode="#,##0;\-#,##0;"/>
    <numFmt numFmtId="169" formatCode="#,##0.00;\-#,##0.00;"/>
    <numFmt numFmtId="170" formatCode="#,##0_ ;\-#,##0\ "/>
    <numFmt numFmtId="171" formatCode="0;;"/>
    <numFmt numFmtId="172" formatCode="_ * #,##0_ ;_ * \-#,##0_ ;_ * &quot;-&quot;??_ ;_ @_ "/>
    <numFmt numFmtId="173" formatCode="#,##0;;"/>
    <numFmt numFmtId="174" formatCode="0.000"/>
  </numFmts>
  <fonts count="28" x14ac:knownFonts="1">
    <font>
      <sz val="10"/>
      <color indexed="8"/>
      <name val="Arial"/>
      <family val="2"/>
    </font>
    <font>
      <sz val="10"/>
      <color indexed="8"/>
      <name val="Arial"/>
      <family val="2"/>
      <charset val="1"/>
    </font>
    <font>
      <b/>
      <sz val="8"/>
      <color indexed="81"/>
      <name val="Tahoma"/>
      <family val="2"/>
    </font>
    <font>
      <b/>
      <sz val="10"/>
      <color indexed="8"/>
      <name val="Arial"/>
      <family val="2"/>
      <charset val="1"/>
    </font>
    <font>
      <sz val="9"/>
      <color indexed="81"/>
      <name val="Tahoma"/>
      <family val="2"/>
    </font>
    <font>
      <b/>
      <sz val="9"/>
      <color indexed="81"/>
      <name val="Tahoma"/>
      <family val="2"/>
    </font>
    <font>
      <b/>
      <sz val="11"/>
      <color theme="1"/>
      <name val="Arial"/>
      <family val="2"/>
    </font>
    <font>
      <sz val="11"/>
      <color theme="1"/>
      <name val="Arial"/>
      <family val="2"/>
    </font>
    <font>
      <b/>
      <sz val="11"/>
      <color rgb="FF000000"/>
      <name val="Arial"/>
      <family val="2"/>
    </font>
    <font>
      <sz val="11"/>
      <color rgb="FF000000"/>
      <name val="Arial"/>
      <family val="2"/>
    </font>
    <font>
      <b/>
      <sz val="24"/>
      <color rgb="FF00539B"/>
      <name val="Arial"/>
      <family val="2"/>
      <charset val="1"/>
    </font>
    <font>
      <sz val="24"/>
      <color rgb="FF00539B"/>
      <name val="Arial"/>
      <family val="2"/>
      <charset val="1"/>
    </font>
    <font>
      <sz val="8"/>
      <color indexed="8"/>
      <name val="Arial"/>
      <family val="2"/>
    </font>
    <font>
      <b/>
      <sz val="10"/>
      <color indexed="8"/>
      <name val="Arial"/>
      <family val="2"/>
    </font>
    <font>
      <sz val="10"/>
      <color indexed="8"/>
      <name val="Arial"/>
      <family val="2"/>
    </font>
    <font>
      <sz val="10"/>
      <color theme="0"/>
      <name val="Arial"/>
      <family val="2"/>
      <charset val="1"/>
    </font>
    <font>
      <b/>
      <sz val="10"/>
      <name val="Arial"/>
      <family val="2"/>
    </font>
    <font>
      <sz val="10"/>
      <name val="Arial"/>
      <family val="2"/>
    </font>
    <font>
      <b/>
      <sz val="24"/>
      <color rgb="FF00539B"/>
      <name val="Arial"/>
      <family val="2"/>
    </font>
    <font>
      <sz val="10"/>
      <name val="Arial"/>
      <family val="2"/>
      <charset val="1"/>
    </font>
    <font>
      <i/>
      <sz val="8"/>
      <color indexed="8"/>
      <name val="Arial"/>
      <family val="2"/>
    </font>
    <font>
      <sz val="10"/>
      <color theme="0"/>
      <name val="Arial"/>
      <family val="2"/>
    </font>
    <font>
      <sz val="11"/>
      <color theme="0"/>
      <name val="Arial"/>
      <family val="2"/>
    </font>
    <font>
      <b/>
      <sz val="24"/>
      <color rgb="FF003B5C"/>
      <name val="Arial"/>
      <family val="2"/>
      <charset val="1"/>
    </font>
    <font>
      <b/>
      <sz val="24"/>
      <color rgb="FF003B5C"/>
      <name val="Arial"/>
      <family val="2"/>
    </font>
    <font>
      <b/>
      <sz val="10"/>
      <color rgb="FF003B5C"/>
      <name val="Arial"/>
      <family val="2"/>
      <charset val="1"/>
    </font>
    <font>
      <b/>
      <sz val="10"/>
      <color theme="0"/>
      <name val="Arial"/>
      <family val="2"/>
    </font>
    <font>
      <b/>
      <sz val="10"/>
      <color theme="0"/>
      <name val="Arial"/>
      <family val="2"/>
      <charset val="1"/>
    </font>
  </fonts>
  <fills count="12">
    <fill>
      <patternFill patternType="none"/>
    </fill>
    <fill>
      <patternFill patternType="gray125"/>
    </fill>
    <fill>
      <patternFill patternType="solid">
        <fgColor indexed="9"/>
        <bgColor indexed="9"/>
      </patternFill>
    </fill>
    <fill>
      <patternFill patternType="solid">
        <fgColor rgb="FFD3DFEE"/>
        <bgColor indexed="9"/>
      </patternFill>
    </fill>
    <fill>
      <patternFill patternType="solid">
        <fgColor rgb="FFD3DFEE"/>
        <bgColor indexed="64"/>
      </patternFill>
    </fill>
    <fill>
      <patternFill patternType="solid">
        <fgColor theme="0"/>
        <bgColor indexed="9"/>
      </patternFill>
    </fill>
    <fill>
      <patternFill patternType="solid">
        <fgColor theme="0"/>
        <bgColor indexed="64"/>
      </patternFill>
    </fill>
    <fill>
      <patternFill patternType="solid">
        <fgColor rgb="FFDDDFEE"/>
        <bgColor indexed="9"/>
      </patternFill>
    </fill>
    <fill>
      <patternFill patternType="solid">
        <fgColor rgb="FF003B5C"/>
        <bgColor indexed="9"/>
      </patternFill>
    </fill>
    <fill>
      <patternFill patternType="solid">
        <fgColor rgb="FFD9DADA"/>
        <bgColor indexed="9"/>
      </patternFill>
    </fill>
    <fill>
      <patternFill patternType="solid">
        <fgColor rgb="FF003B5C"/>
        <bgColor indexed="64"/>
      </patternFill>
    </fill>
    <fill>
      <patternFill patternType="solid">
        <fgColor rgb="FFD9DADA"/>
        <bgColor indexed="64"/>
      </patternFill>
    </fill>
  </fills>
  <borders count="54">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bottom style="thin">
        <color indexed="8"/>
      </bottom>
      <diagonal/>
    </border>
    <border>
      <left/>
      <right/>
      <top style="thin">
        <color indexed="8"/>
      </top>
      <bottom style="thin">
        <color indexed="8"/>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8"/>
      </top>
      <bottom/>
      <diagonal/>
    </border>
    <border>
      <left/>
      <right style="thin">
        <color indexed="64"/>
      </right>
      <top/>
      <bottom style="thin">
        <color indexed="8"/>
      </bottom>
      <diagonal/>
    </border>
    <border>
      <left/>
      <right/>
      <top style="thin">
        <color indexed="64"/>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style="thin">
        <color indexed="64"/>
      </right>
      <top/>
      <bottom style="thin">
        <color indexed="64"/>
      </bottom>
      <diagonal/>
    </border>
    <border>
      <left style="thin">
        <color indexed="8"/>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8"/>
      </top>
      <bottom style="thin">
        <color indexed="8"/>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right/>
      <top style="thin">
        <color indexed="64"/>
      </top>
      <bottom style="thin">
        <color indexed="8"/>
      </bottom>
      <diagonal/>
    </border>
    <border>
      <left style="thin">
        <color indexed="64"/>
      </left>
      <right/>
      <top style="thin">
        <color indexed="64"/>
      </top>
      <bottom style="thin">
        <color indexed="8"/>
      </bottom>
      <diagonal/>
    </border>
    <border>
      <left style="thin">
        <color indexed="64"/>
      </left>
      <right style="thin">
        <color indexed="8"/>
      </right>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8"/>
      </right>
      <top style="thin">
        <color indexed="8"/>
      </top>
      <bottom/>
      <diagonal/>
    </border>
    <border>
      <left style="thin">
        <color indexed="64"/>
      </left>
      <right/>
      <top style="thin">
        <color indexed="8"/>
      </top>
      <bottom style="thin">
        <color indexed="8"/>
      </bottom>
      <diagonal/>
    </border>
    <border>
      <left style="thin">
        <color indexed="64"/>
      </left>
      <right style="thin">
        <color indexed="64"/>
      </right>
      <top/>
      <bottom/>
      <diagonal/>
    </border>
    <border>
      <left/>
      <right style="thin">
        <color indexed="8"/>
      </right>
      <top/>
      <bottom style="thin">
        <color indexed="64"/>
      </bottom>
      <diagonal/>
    </border>
  </borders>
  <cellStyleXfs count="2">
    <xf numFmtId="0" fontId="0" fillId="0" borderId="0"/>
    <xf numFmtId="164" fontId="14" fillId="0" borderId="0" applyFont="0" applyFill="0" applyBorder="0" applyAlignment="0" applyProtection="0"/>
  </cellStyleXfs>
  <cellXfs count="570">
    <xf numFmtId="0" fontId="0" fillId="0" borderId="0" xfId="0"/>
    <xf numFmtId="0" fontId="6" fillId="0" borderId="0" xfId="0" applyFont="1"/>
    <xf numFmtId="0" fontId="7" fillId="0" borderId="0" xfId="0" applyFont="1"/>
    <xf numFmtId="0" fontId="8" fillId="0" borderId="0" xfId="0" applyFont="1"/>
    <xf numFmtId="0" fontId="9" fillId="0" borderId="0" xfId="0" applyFont="1"/>
    <xf numFmtId="0" fontId="1"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1" fillId="0" borderId="0" xfId="0" applyFont="1" applyProtection="1"/>
    <xf numFmtId="0" fontId="1" fillId="2" borderId="5" xfId="0" applyFont="1" applyFill="1" applyBorder="1" applyAlignment="1" applyProtection="1">
      <alignment horizontal="center" vertical="center"/>
    </xf>
    <xf numFmtId="0" fontId="1" fillId="2" borderId="6" xfId="0" applyFont="1" applyFill="1" applyBorder="1" applyAlignment="1" applyProtection="1">
      <alignment horizontal="left" vertical="center"/>
    </xf>
    <xf numFmtId="169" fontId="3" fillId="2" borderId="1" xfId="0" applyNumberFormat="1" applyFont="1" applyFill="1" applyBorder="1" applyAlignment="1" applyProtection="1">
      <alignment horizontal="right" vertical="center"/>
    </xf>
    <xf numFmtId="169" fontId="1" fillId="2" borderId="1" xfId="0" applyNumberFormat="1" applyFont="1" applyFill="1" applyBorder="1" applyAlignment="1" applyProtection="1">
      <alignment horizontal="right" vertical="center"/>
    </xf>
    <xf numFmtId="169" fontId="1" fillId="2" borderId="0" xfId="0" quotePrefix="1" applyNumberFormat="1" applyFont="1" applyFill="1" applyBorder="1" applyAlignment="1" applyProtection="1">
      <alignment horizontal="left" vertical="center"/>
    </xf>
    <xf numFmtId="169" fontId="1" fillId="2" borderId="16" xfId="0" quotePrefix="1" applyNumberFormat="1" applyFont="1" applyFill="1" applyBorder="1" applyAlignment="1" applyProtection="1">
      <alignment horizontal="right" vertical="center"/>
    </xf>
    <xf numFmtId="0" fontId="1" fillId="6" borderId="16" xfId="0" applyFont="1" applyFill="1" applyBorder="1" applyAlignment="1" applyProtection="1">
      <protection locked="0"/>
    </xf>
    <xf numFmtId="4" fontId="1" fillId="2" borderId="13" xfId="0" applyNumberFormat="1" applyFont="1" applyFill="1" applyBorder="1" applyAlignment="1" applyProtection="1">
      <alignment horizontal="right" vertical="center"/>
    </xf>
    <xf numFmtId="0" fontId="1" fillId="6" borderId="0" xfId="0" applyFont="1" applyFill="1" applyBorder="1" applyProtection="1"/>
    <xf numFmtId="169" fontId="3" fillId="2" borderId="2" xfId="0" applyNumberFormat="1" applyFont="1" applyFill="1" applyBorder="1" applyAlignment="1" applyProtection="1">
      <alignment horizontal="right" vertical="center"/>
    </xf>
    <xf numFmtId="169" fontId="1" fillId="2" borderId="3" xfId="0" applyNumberFormat="1" applyFont="1" applyFill="1" applyBorder="1" applyAlignment="1" applyProtection="1">
      <alignment horizontal="right" vertical="center"/>
    </xf>
    <xf numFmtId="169" fontId="1" fillId="2" borderId="2" xfId="0" applyNumberFormat="1" applyFont="1" applyFill="1" applyBorder="1" applyAlignment="1" applyProtection="1">
      <alignment horizontal="right" vertical="center"/>
    </xf>
    <xf numFmtId="4" fontId="1" fillId="2" borderId="2" xfId="0" applyNumberFormat="1" applyFont="1" applyFill="1" applyBorder="1" applyAlignment="1" applyProtection="1">
      <alignment horizontal="right" vertical="center"/>
    </xf>
    <xf numFmtId="4" fontId="1" fillId="2" borderId="16" xfId="0" applyNumberFormat="1" applyFont="1" applyFill="1" applyBorder="1" applyAlignment="1" applyProtection="1">
      <alignment horizontal="right" vertical="center"/>
      <protection locked="0"/>
    </xf>
    <xf numFmtId="169" fontId="1" fillId="2" borderId="16" xfId="0" applyNumberFormat="1" applyFont="1" applyFill="1" applyBorder="1" applyAlignment="1" applyProtection="1">
      <alignment horizontal="right" vertical="center"/>
    </xf>
    <xf numFmtId="0" fontId="1" fillId="6" borderId="17" xfId="0" applyFont="1" applyFill="1" applyBorder="1" applyAlignment="1" applyProtection="1">
      <protection locked="0"/>
    </xf>
    <xf numFmtId="4" fontId="1" fillId="2" borderId="15" xfId="0" applyNumberFormat="1" applyFont="1" applyFill="1" applyBorder="1" applyAlignment="1" applyProtection="1">
      <alignment horizontal="right" vertical="center"/>
    </xf>
    <xf numFmtId="169" fontId="1" fillId="2" borderId="17" xfId="0" quotePrefix="1" applyNumberFormat="1" applyFont="1" applyFill="1" applyBorder="1" applyAlignment="1" applyProtection="1">
      <alignment horizontal="right" vertical="center"/>
    </xf>
    <xf numFmtId="0" fontId="1" fillId="2" borderId="10" xfId="0" applyFont="1" applyFill="1" applyBorder="1" applyAlignment="1" applyProtection="1">
      <alignment horizontal="center" vertical="center"/>
    </xf>
    <xf numFmtId="0" fontId="1" fillId="2" borderId="2" xfId="0" applyFont="1" applyFill="1" applyBorder="1" applyAlignment="1" applyProtection="1">
      <alignment horizontal="center" vertical="center"/>
      <protection locked="0"/>
    </xf>
    <xf numFmtId="0" fontId="1" fillId="2" borderId="16" xfId="0" applyFont="1" applyFill="1" applyBorder="1" applyAlignment="1" applyProtection="1">
      <alignment horizontal="center" vertical="center"/>
      <protection locked="0"/>
    </xf>
    <xf numFmtId="4" fontId="1" fillId="2" borderId="3" xfId="0" applyNumberFormat="1" applyFont="1" applyFill="1" applyBorder="1" applyAlignment="1" applyProtection="1">
      <alignment horizontal="right" vertical="center"/>
    </xf>
    <xf numFmtId="0" fontId="1" fillId="2" borderId="21" xfId="0" applyFont="1" applyFill="1" applyBorder="1" applyAlignment="1" applyProtection="1">
      <alignment horizontal="center" vertical="center"/>
      <protection locked="0"/>
    </xf>
    <xf numFmtId="0" fontId="1" fillId="2" borderId="20" xfId="0" applyFont="1" applyFill="1" applyBorder="1" applyAlignment="1" applyProtection="1">
      <alignment horizontal="center" vertical="center"/>
    </xf>
    <xf numFmtId="4" fontId="1" fillId="2" borderId="16" xfId="0" applyNumberFormat="1" applyFont="1" applyFill="1" applyBorder="1" applyAlignment="1" applyProtection="1">
      <alignment horizontal="right" vertical="center"/>
    </xf>
    <xf numFmtId="169" fontId="3" fillId="2" borderId="16" xfId="0" applyNumberFormat="1" applyFont="1" applyFill="1" applyBorder="1" applyAlignment="1" applyProtection="1">
      <alignment horizontal="right" vertical="center"/>
    </xf>
    <xf numFmtId="0" fontId="3" fillId="3" borderId="1" xfId="0" applyFont="1" applyFill="1" applyBorder="1" applyAlignment="1" applyProtection="1">
      <alignment horizontal="left" vertical="center"/>
    </xf>
    <xf numFmtId="0" fontId="3" fillId="3" borderId="16" xfId="0" applyFont="1" applyFill="1" applyBorder="1" applyAlignment="1" applyProtection="1">
      <alignment horizontal="center" vertical="center"/>
    </xf>
    <xf numFmtId="0" fontId="1" fillId="3" borderId="16" xfId="0" applyFont="1" applyFill="1" applyBorder="1" applyAlignment="1" applyProtection="1">
      <alignment horizontal="left" vertical="center"/>
    </xf>
    <xf numFmtId="0" fontId="3" fillId="3" borderId="3" xfId="0" applyFont="1" applyFill="1" applyBorder="1" applyAlignment="1" applyProtection="1">
      <alignment horizontal="left" vertical="center"/>
    </xf>
    <xf numFmtId="4" fontId="1" fillId="2" borderId="2" xfId="0" applyNumberFormat="1" applyFont="1" applyFill="1" applyBorder="1" applyAlignment="1" applyProtection="1">
      <alignment horizontal="right" vertical="center"/>
      <protection locked="0"/>
    </xf>
    <xf numFmtId="4" fontId="1" fillId="2" borderId="1" xfId="0" applyNumberFormat="1" applyFont="1" applyFill="1" applyBorder="1" applyAlignment="1" applyProtection="1">
      <alignment horizontal="right" vertical="center"/>
      <protection locked="0"/>
    </xf>
    <xf numFmtId="4" fontId="1" fillId="2" borderId="3" xfId="0" applyNumberFormat="1" applyFont="1" applyFill="1" applyBorder="1" applyAlignment="1" applyProtection="1">
      <alignment horizontal="right" vertical="center"/>
      <protection locked="0"/>
    </xf>
    <xf numFmtId="0" fontId="3" fillId="3" borderId="7"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4" fontId="1" fillId="2" borderId="9" xfId="0" applyNumberFormat="1" applyFont="1" applyFill="1" applyBorder="1" applyAlignment="1" applyProtection="1">
      <alignment horizontal="right" vertical="center"/>
      <protection locked="0"/>
    </xf>
    <xf numFmtId="0" fontId="3" fillId="3" borderId="3" xfId="0" applyFont="1" applyFill="1" applyBorder="1" applyAlignment="1" applyProtection="1">
      <alignment horizontal="center" vertical="center"/>
    </xf>
    <xf numFmtId="3" fontId="1" fillId="2" borderId="2" xfId="0" applyNumberFormat="1" applyFont="1" applyFill="1" applyBorder="1" applyAlignment="1" applyProtection="1">
      <alignment horizontal="right" vertical="center"/>
      <protection locked="0"/>
    </xf>
    <xf numFmtId="3" fontId="1" fillId="2" borderId="3" xfId="0" applyNumberFormat="1" applyFont="1" applyFill="1" applyBorder="1" applyAlignment="1" applyProtection="1">
      <alignment horizontal="right" vertical="center"/>
      <protection locked="0"/>
    </xf>
    <xf numFmtId="3" fontId="1" fillId="2" borderId="1" xfId="0" applyNumberFormat="1" applyFont="1" applyFill="1" applyBorder="1" applyAlignment="1" applyProtection="1">
      <alignment horizontal="right" vertical="center"/>
      <protection locked="0"/>
    </xf>
    <xf numFmtId="165" fontId="1" fillId="2" borderId="1" xfId="0" applyNumberFormat="1"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xf>
    <xf numFmtId="0" fontId="3" fillId="3" borderId="2" xfId="0" applyFont="1" applyFill="1" applyBorder="1" applyAlignment="1" applyProtection="1">
      <alignment horizontal="left" vertical="center"/>
    </xf>
    <xf numFmtId="0" fontId="3" fillId="2" borderId="9"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2" borderId="35" xfId="0" applyFont="1" applyFill="1" applyBorder="1" applyAlignment="1" applyProtection="1">
      <alignment horizontal="center" vertical="center"/>
      <protection locked="0"/>
    </xf>
    <xf numFmtId="0" fontId="3" fillId="3" borderId="16" xfId="0" applyFont="1" applyFill="1" applyBorder="1" applyAlignment="1" applyProtection="1">
      <alignment horizontal="center" vertical="center"/>
    </xf>
    <xf numFmtId="0" fontId="1" fillId="3" borderId="16" xfId="0" applyFont="1" applyFill="1" applyBorder="1" applyAlignment="1" applyProtection="1">
      <alignment horizontal="left" vertical="center"/>
    </xf>
    <xf numFmtId="4" fontId="1" fillId="2" borderId="1" xfId="0" applyNumberFormat="1" applyFont="1" applyFill="1" applyBorder="1" applyAlignment="1" applyProtection="1">
      <alignment horizontal="right" vertical="center"/>
      <protection locked="0"/>
    </xf>
    <xf numFmtId="4" fontId="1" fillId="2" borderId="2" xfId="0" applyNumberFormat="1" applyFont="1" applyFill="1" applyBorder="1" applyAlignment="1" applyProtection="1">
      <alignment horizontal="right" vertical="center"/>
      <protection locked="0"/>
    </xf>
    <xf numFmtId="4" fontId="1" fillId="2" borderId="3" xfId="0" applyNumberFormat="1" applyFont="1" applyFill="1" applyBorder="1" applyAlignment="1" applyProtection="1">
      <alignment horizontal="right" vertical="center"/>
      <protection locked="0"/>
    </xf>
    <xf numFmtId="0" fontId="3" fillId="3" borderId="4" xfId="0" applyFont="1" applyFill="1" applyBorder="1" applyAlignment="1" applyProtection="1">
      <alignment horizontal="center" vertical="center"/>
    </xf>
    <xf numFmtId="0" fontId="3" fillId="3" borderId="3" xfId="0" applyFont="1" applyFill="1" applyBorder="1" applyAlignment="1" applyProtection="1">
      <alignment horizontal="center" vertical="center"/>
    </xf>
    <xf numFmtId="165" fontId="1" fillId="2" borderId="1" xfId="0" applyNumberFormat="1"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xf>
    <xf numFmtId="0" fontId="15" fillId="0" borderId="0" xfId="0" applyFont="1" applyProtection="1"/>
    <xf numFmtId="0" fontId="15" fillId="0" borderId="0" xfId="0" applyFont="1" applyBorder="1" applyProtection="1"/>
    <xf numFmtId="164" fontId="15" fillId="0" borderId="0" xfId="1" applyFont="1" applyProtection="1"/>
    <xf numFmtId="2" fontId="15" fillId="0" borderId="0" xfId="0" quotePrefix="1" applyNumberFormat="1" applyFont="1" applyProtection="1"/>
    <xf numFmtId="171" fontId="1" fillId="6" borderId="16" xfId="0" quotePrefix="1" applyNumberFormat="1" applyFont="1" applyFill="1" applyBorder="1" applyAlignment="1" applyProtection="1">
      <alignment horizontal="center" vertical="center"/>
      <protection locked="0"/>
    </xf>
    <xf numFmtId="0" fontId="16" fillId="3" borderId="1" xfId="0" applyFont="1" applyFill="1" applyBorder="1" applyAlignment="1" applyProtection="1">
      <alignment horizontal="center" vertical="center"/>
    </xf>
    <xf numFmtId="170" fontId="17" fillId="0" borderId="16" xfId="0" applyNumberFormat="1" applyFont="1" applyBorder="1" applyAlignment="1" applyProtection="1">
      <alignment horizontal="center" vertical="center"/>
    </xf>
    <xf numFmtId="0" fontId="15" fillId="6" borderId="0" xfId="0" applyFont="1" applyFill="1" applyBorder="1" applyProtection="1"/>
    <xf numFmtId="169" fontId="15" fillId="2" borderId="0" xfId="0" quotePrefix="1" applyNumberFormat="1" applyFont="1" applyFill="1" applyBorder="1" applyAlignment="1" applyProtection="1">
      <alignment horizontal="left" vertical="center"/>
    </xf>
    <xf numFmtId="0" fontId="10" fillId="0" borderId="0" xfId="0" applyFont="1" applyFill="1" applyBorder="1" applyAlignment="1" applyProtection="1">
      <alignment horizontal="left" vertical="center" wrapText="1"/>
    </xf>
    <xf numFmtId="4" fontId="1" fillId="2" borderId="13" xfId="0" applyNumberFormat="1" applyFont="1" applyFill="1" applyBorder="1" applyAlignment="1" applyProtection="1">
      <alignment horizontal="right" vertical="center"/>
      <protection locked="0"/>
    </xf>
    <xf numFmtId="4" fontId="1" fillId="2" borderId="15" xfId="0" applyNumberFormat="1" applyFont="1" applyFill="1" applyBorder="1" applyAlignment="1" applyProtection="1">
      <alignment horizontal="right" vertical="center"/>
      <protection locked="0"/>
    </xf>
    <xf numFmtId="0" fontId="19" fillId="0" borderId="0" xfId="0" applyFont="1" applyBorder="1" applyProtection="1"/>
    <xf numFmtId="0" fontId="19" fillId="0" borderId="0" xfId="0" applyFont="1" applyProtection="1"/>
    <xf numFmtId="165" fontId="19" fillId="0" borderId="0" xfId="0" applyNumberFormat="1" applyFont="1" applyProtection="1"/>
    <xf numFmtId="0" fontId="1" fillId="2" borderId="5" xfId="0" applyFont="1" applyFill="1" applyBorder="1" applyAlignment="1" applyProtection="1">
      <alignment horizontal="center" vertical="center"/>
      <protection locked="0"/>
    </xf>
    <xf numFmtId="3" fontId="1" fillId="2" borderId="16" xfId="0" applyNumberFormat="1" applyFont="1" applyFill="1" applyBorder="1" applyAlignment="1" applyProtection="1">
      <alignment horizontal="center" vertical="center"/>
      <protection locked="0"/>
    </xf>
    <xf numFmtId="0" fontId="1" fillId="2" borderId="12" xfId="0" applyFont="1" applyFill="1" applyBorder="1" applyAlignment="1" applyProtection="1">
      <alignment horizontal="center" vertical="center"/>
      <protection locked="0"/>
    </xf>
    <xf numFmtId="172" fontId="1" fillId="2" borderId="16" xfId="1" applyNumberFormat="1" applyFont="1" applyFill="1" applyBorder="1" applyAlignment="1" applyProtection="1">
      <alignment horizontal="center" vertical="center"/>
      <protection locked="0"/>
    </xf>
    <xf numFmtId="172" fontId="1" fillId="2" borderId="7" xfId="1" applyNumberFormat="1" applyFont="1" applyFill="1" applyBorder="1" applyAlignment="1" applyProtection="1">
      <alignment horizontal="center" vertical="center"/>
      <protection locked="0"/>
    </xf>
    <xf numFmtId="3" fontId="1" fillId="2" borderId="12" xfId="0" applyNumberFormat="1" applyFont="1" applyFill="1" applyBorder="1" applyAlignment="1" applyProtection="1">
      <alignment horizontal="center" vertical="center"/>
      <protection locked="0"/>
    </xf>
    <xf numFmtId="3" fontId="1" fillId="2" borderId="2" xfId="0" applyNumberFormat="1" applyFont="1" applyFill="1" applyBorder="1" applyAlignment="1" applyProtection="1">
      <alignment horizontal="center" vertical="center"/>
      <protection locked="0"/>
    </xf>
    <xf numFmtId="3" fontId="1" fillId="2" borderId="1" xfId="0" applyNumberFormat="1" applyFont="1" applyFill="1" applyBorder="1" applyAlignment="1" applyProtection="1">
      <alignment horizontal="center" vertical="center"/>
      <protection locked="0"/>
    </xf>
    <xf numFmtId="164" fontId="15" fillId="2" borderId="0" xfId="1" applyFont="1" applyFill="1" applyBorder="1" applyAlignment="1" applyProtection="1">
      <alignment vertical="top"/>
    </xf>
    <xf numFmtId="3" fontId="1" fillId="2" borderId="6" xfId="0" applyNumberFormat="1" applyFont="1" applyFill="1" applyBorder="1" applyAlignment="1" applyProtection="1">
      <alignment horizontal="center" vertical="center"/>
      <protection locked="0"/>
    </xf>
    <xf numFmtId="0" fontId="19" fillId="6" borderId="0" xfId="0" applyFont="1" applyFill="1" applyBorder="1" applyProtection="1"/>
    <xf numFmtId="173" fontId="1" fillId="2" borderId="16" xfId="0" applyNumberFormat="1" applyFont="1" applyFill="1" applyBorder="1" applyAlignment="1" applyProtection="1">
      <alignment vertical="top"/>
    </xf>
    <xf numFmtId="173" fontId="1" fillId="2" borderId="3" xfId="0" applyNumberFormat="1" applyFont="1" applyFill="1" applyBorder="1" applyAlignment="1" applyProtection="1">
      <alignment horizontal="right" vertical="center"/>
    </xf>
    <xf numFmtId="3" fontId="1" fillId="2" borderId="11" xfId="0" applyNumberFormat="1" applyFont="1" applyFill="1" applyBorder="1" applyAlignment="1" applyProtection="1">
      <alignment horizontal="right" vertical="center"/>
      <protection locked="0"/>
    </xf>
    <xf numFmtId="3" fontId="1" fillId="2" borderId="5" xfId="0" applyNumberFormat="1" applyFont="1" applyFill="1" applyBorder="1" applyAlignment="1" applyProtection="1">
      <alignment horizontal="right" vertical="center"/>
    </xf>
    <xf numFmtId="3" fontId="1" fillId="2" borderId="10" xfId="0" applyNumberFormat="1" applyFont="1" applyFill="1" applyBorder="1" applyAlignment="1" applyProtection="1">
      <alignment horizontal="right" vertical="center"/>
    </xf>
    <xf numFmtId="3" fontId="1" fillId="2" borderId="16" xfId="0" applyNumberFormat="1" applyFont="1" applyFill="1" applyBorder="1" applyAlignment="1" applyProtection="1">
      <alignment horizontal="center" vertical="center"/>
      <protection locked="0"/>
    </xf>
    <xf numFmtId="3" fontId="1" fillId="2" borderId="9" xfId="0" applyNumberFormat="1" applyFont="1" applyFill="1" applyBorder="1" applyAlignment="1" applyProtection="1">
      <alignment horizontal="right" vertical="center"/>
      <protection locked="0"/>
    </xf>
    <xf numFmtId="3" fontId="1" fillId="2" borderId="2" xfId="0" applyNumberFormat="1" applyFont="1" applyFill="1" applyBorder="1" applyAlignment="1" applyProtection="1">
      <alignment horizontal="right" vertical="center"/>
      <protection locked="0"/>
    </xf>
    <xf numFmtId="0" fontId="3" fillId="3" borderId="49" xfId="0" applyFont="1" applyFill="1" applyBorder="1" applyAlignment="1" applyProtection="1">
      <alignment horizontal="center" vertical="center"/>
    </xf>
    <xf numFmtId="173" fontId="1" fillId="2" borderId="16" xfId="0" applyNumberFormat="1" applyFont="1" applyFill="1" applyBorder="1" applyAlignment="1" applyProtection="1">
      <alignment horizontal="right" vertical="center"/>
    </xf>
    <xf numFmtId="165" fontId="16" fillId="7" borderId="17" xfId="0" applyNumberFormat="1" applyFont="1" applyFill="1" applyBorder="1" applyAlignment="1" applyProtection="1">
      <alignment horizontal="center" vertical="center"/>
    </xf>
    <xf numFmtId="3" fontId="1" fillId="2" borderId="9" xfId="0" applyNumberFormat="1" applyFont="1" applyFill="1" applyBorder="1" applyAlignment="1" applyProtection="1">
      <alignment horizontal="right" vertical="center"/>
      <protection locked="0"/>
    </xf>
    <xf numFmtId="0" fontId="3" fillId="2" borderId="16" xfId="0" applyFont="1" applyFill="1" applyBorder="1" applyAlignment="1" applyProtection="1">
      <alignment horizontal="center" vertical="center"/>
      <protection locked="0"/>
    </xf>
    <xf numFmtId="167" fontId="1" fillId="2" borderId="0" xfId="0" applyNumberFormat="1" applyFont="1" applyFill="1" applyBorder="1" applyAlignment="1" applyProtection="1">
      <alignment horizontal="center" vertical="top"/>
      <protection locked="0"/>
    </xf>
    <xf numFmtId="167" fontId="1" fillId="2" borderId="0" xfId="0" applyNumberFormat="1" applyFont="1" applyFill="1" applyBorder="1" applyAlignment="1" applyProtection="1">
      <alignment horizontal="left" vertical="top"/>
      <protection locked="0"/>
    </xf>
    <xf numFmtId="0" fontId="1" fillId="2" borderId="0" xfId="0" applyFont="1" applyFill="1" applyBorder="1" applyAlignment="1" applyProtection="1">
      <alignment horizontal="left" vertical="top"/>
      <protection locked="0"/>
    </xf>
    <xf numFmtId="0" fontId="1" fillId="5" borderId="0" xfId="0" applyFont="1" applyFill="1" applyBorder="1" applyAlignment="1" applyProtection="1">
      <alignment vertical="center"/>
    </xf>
    <xf numFmtId="0" fontId="1" fillId="5" borderId="0" xfId="0" applyFont="1" applyFill="1" applyBorder="1" applyAlignment="1" applyProtection="1">
      <alignment vertical="top"/>
    </xf>
    <xf numFmtId="0" fontId="3" fillId="2" borderId="47" xfId="0" applyFont="1" applyFill="1" applyBorder="1" applyAlignment="1" applyProtection="1">
      <alignment vertical="center"/>
      <protection locked="0"/>
    </xf>
    <xf numFmtId="0" fontId="15" fillId="0" borderId="0" xfId="0" applyFont="1" applyAlignment="1" applyProtection="1">
      <alignment vertical="center"/>
    </xf>
    <xf numFmtId="0" fontId="19" fillId="0" borderId="0" xfId="0" applyFont="1" applyAlignment="1" applyProtection="1">
      <alignment vertical="center"/>
    </xf>
    <xf numFmtId="0" fontId="1" fillId="0" borderId="0" xfId="0" applyFont="1" applyAlignment="1" applyProtection="1">
      <alignment vertical="center"/>
    </xf>
    <xf numFmtId="0" fontId="1" fillId="3" borderId="16" xfId="0" applyFont="1" applyFill="1" applyBorder="1" applyAlignment="1" applyProtection="1">
      <alignment horizontal="left" vertical="center"/>
    </xf>
    <xf numFmtId="0" fontId="3" fillId="3" borderId="16" xfId="0" applyFont="1" applyFill="1" applyBorder="1" applyAlignment="1" applyProtection="1">
      <alignment horizontal="center" vertical="center"/>
    </xf>
    <xf numFmtId="3" fontId="1" fillId="2" borderId="16" xfId="0" applyNumberFormat="1"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xf>
    <xf numFmtId="3" fontId="1" fillId="2" borderId="2" xfId="0" applyNumberFormat="1" applyFont="1" applyFill="1" applyBorder="1" applyAlignment="1" applyProtection="1">
      <alignment horizontal="right" vertical="center"/>
      <protection locked="0"/>
    </xf>
    <xf numFmtId="165" fontId="1" fillId="2" borderId="1" xfId="0" applyNumberFormat="1" applyFont="1" applyFill="1" applyBorder="1" applyAlignment="1" applyProtection="1">
      <alignment horizontal="center" vertical="center"/>
      <protection locked="0"/>
    </xf>
    <xf numFmtId="3" fontId="1" fillId="2" borderId="9" xfId="0" applyNumberFormat="1" applyFont="1" applyFill="1" applyBorder="1" applyAlignment="1" applyProtection="1">
      <alignment horizontal="right" vertical="center"/>
      <protection locked="0"/>
    </xf>
    <xf numFmtId="0" fontId="3" fillId="3" borderId="3" xfId="0" applyFont="1" applyFill="1" applyBorder="1" applyAlignment="1" applyProtection="1">
      <alignment horizontal="center" vertical="center"/>
    </xf>
    <xf numFmtId="0" fontId="3" fillId="3" borderId="2" xfId="0" applyFont="1" applyFill="1" applyBorder="1" applyAlignment="1" applyProtection="1">
      <alignment horizontal="center" vertical="center"/>
    </xf>
    <xf numFmtId="0" fontId="10" fillId="0" borderId="0" xfId="0" applyFont="1" applyFill="1" applyBorder="1" applyAlignment="1" applyProtection="1">
      <alignment horizontal="left" vertical="center" wrapText="1"/>
    </xf>
    <xf numFmtId="4" fontId="1" fillId="2" borderId="1" xfId="0" applyNumberFormat="1" applyFont="1" applyFill="1" applyBorder="1" applyAlignment="1" applyProtection="1">
      <alignment horizontal="right" vertical="center"/>
      <protection locked="0"/>
    </xf>
    <xf numFmtId="4" fontId="1" fillId="2" borderId="2" xfId="0" applyNumberFormat="1" applyFont="1" applyFill="1" applyBorder="1" applyAlignment="1" applyProtection="1">
      <alignment horizontal="right" vertical="center"/>
      <protection locked="0"/>
    </xf>
    <xf numFmtId="4" fontId="1" fillId="2" borderId="3" xfId="0" applyNumberFormat="1" applyFont="1" applyFill="1" applyBorder="1" applyAlignment="1" applyProtection="1">
      <alignment horizontal="right" vertical="center"/>
      <protection locked="0"/>
    </xf>
    <xf numFmtId="0" fontId="21" fillId="0" borderId="0" xfId="0" applyFont="1" applyProtection="1"/>
    <xf numFmtId="0" fontId="21" fillId="0" borderId="0" xfId="0" quotePrefix="1" applyFont="1" applyProtection="1"/>
    <xf numFmtId="0" fontId="22" fillId="0" borderId="0" xfId="0" applyFont="1" applyAlignment="1" applyProtection="1">
      <alignment horizontal="right"/>
    </xf>
    <xf numFmtId="16" fontId="21" fillId="0" borderId="0" xfId="0" quotePrefix="1" applyNumberFormat="1" applyFont="1" applyAlignment="1" applyProtection="1">
      <alignment horizontal="right"/>
    </xf>
    <xf numFmtId="0" fontId="22" fillId="6" borderId="0" xfId="0" applyFont="1" applyFill="1" applyBorder="1" applyProtection="1"/>
    <xf numFmtId="0" fontId="22" fillId="0" borderId="0" xfId="0" applyFont="1" applyProtection="1"/>
    <xf numFmtId="165" fontId="21" fillId="0" borderId="0" xfId="0" applyNumberFormat="1" applyFont="1" applyProtection="1"/>
    <xf numFmtId="0" fontId="21" fillId="6" borderId="0" xfId="0" applyFont="1" applyFill="1" applyBorder="1" applyProtection="1"/>
    <xf numFmtId="169" fontId="21" fillId="2" borderId="0" xfId="0" quotePrefix="1" applyNumberFormat="1" applyFont="1" applyFill="1" applyBorder="1" applyAlignment="1" applyProtection="1">
      <alignment horizontal="left" vertical="center"/>
    </xf>
    <xf numFmtId="0" fontId="21" fillId="0" borderId="0" xfId="0" applyFont="1" applyAlignment="1" applyProtection="1">
      <alignment vertical="center"/>
    </xf>
    <xf numFmtId="169" fontId="1" fillId="2" borderId="3" xfId="0" quotePrefix="1" applyNumberFormat="1" applyFont="1" applyFill="1" applyBorder="1" applyAlignment="1" applyProtection="1">
      <alignment horizontal="right" vertical="center"/>
    </xf>
    <xf numFmtId="171" fontId="1" fillId="6" borderId="17" xfId="0" quotePrefix="1" applyNumberFormat="1" applyFont="1" applyFill="1" applyBorder="1" applyAlignment="1" applyProtection="1">
      <alignment horizontal="center" vertical="center"/>
      <protection locked="0"/>
    </xf>
    <xf numFmtId="173" fontId="1" fillId="2" borderId="17" xfId="0" applyNumberFormat="1" applyFont="1" applyFill="1" applyBorder="1" applyAlignment="1" applyProtection="1">
      <alignment horizontal="right" vertical="center"/>
    </xf>
    <xf numFmtId="173" fontId="1" fillId="2" borderId="7" xfId="0" applyNumberFormat="1" applyFont="1" applyFill="1" applyBorder="1" applyAlignment="1" applyProtection="1">
      <alignment horizontal="right" vertical="center"/>
    </xf>
    <xf numFmtId="169" fontId="1" fillId="2" borderId="7" xfId="0" applyNumberFormat="1" applyFont="1" applyFill="1" applyBorder="1" applyAlignment="1" applyProtection="1">
      <alignment horizontal="right" vertical="center"/>
    </xf>
    <xf numFmtId="0" fontId="10" fillId="0" borderId="0" xfId="0" applyFont="1" applyFill="1" applyBorder="1" applyAlignment="1" applyProtection="1">
      <alignment horizontal="left" vertical="center" wrapText="1"/>
    </xf>
    <xf numFmtId="0" fontId="3" fillId="3" borderId="3" xfId="0" applyFont="1" applyFill="1" applyBorder="1" applyAlignment="1" applyProtection="1">
      <alignment horizontal="center" vertical="center"/>
    </xf>
    <xf numFmtId="0" fontId="3" fillId="3" borderId="2" xfId="0" applyFont="1" applyFill="1" applyBorder="1" applyAlignment="1" applyProtection="1">
      <alignment horizontal="center" vertical="center"/>
    </xf>
    <xf numFmtId="165" fontId="1" fillId="2" borderId="1" xfId="0" applyNumberFormat="1" applyFont="1" applyFill="1" applyBorder="1" applyAlignment="1" applyProtection="1">
      <alignment horizontal="center" vertical="center"/>
      <protection locked="0"/>
    </xf>
    <xf numFmtId="3" fontId="1" fillId="2" borderId="9" xfId="0" applyNumberFormat="1" applyFont="1" applyFill="1" applyBorder="1" applyAlignment="1" applyProtection="1">
      <alignment horizontal="right" vertical="center"/>
      <protection locked="0"/>
    </xf>
    <xf numFmtId="0" fontId="3" fillId="3" borderId="16" xfId="0" applyFont="1" applyFill="1" applyBorder="1" applyAlignment="1" applyProtection="1">
      <alignment horizontal="center" vertical="center"/>
    </xf>
    <xf numFmtId="0" fontId="1" fillId="3" borderId="16" xfId="0" applyFont="1" applyFill="1" applyBorder="1" applyAlignment="1" applyProtection="1">
      <alignment horizontal="left" vertical="center"/>
    </xf>
    <xf numFmtId="3" fontId="1" fillId="2" borderId="2" xfId="0" applyNumberFormat="1" applyFont="1" applyFill="1" applyBorder="1" applyAlignment="1" applyProtection="1">
      <alignment horizontal="right" vertical="center"/>
      <protection locked="0"/>
    </xf>
    <xf numFmtId="0" fontId="3" fillId="3" borderId="4" xfId="0" applyFont="1" applyFill="1" applyBorder="1" applyAlignment="1" applyProtection="1">
      <alignment horizontal="center" vertical="center"/>
    </xf>
    <xf numFmtId="3" fontId="1" fillId="2" borderId="16" xfId="0" applyNumberFormat="1" applyFont="1" applyFill="1" applyBorder="1" applyAlignment="1" applyProtection="1">
      <alignment horizontal="center" vertical="center"/>
      <protection locked="0"/>
    </xf>
    <xf numFmtId="4" fontId="1" fillId="2" borderId="1" xfId="0" applyNumberFormat="1" applyFont="1" applyFill="1" applyBorder="1" applyAlignment="1" applyProtection="1">
      <alignment horizontal="right" vertical="center"/>
      <protection locked="0"/>
    </xf>
    <xf numFmtId="4" fontId="1" fillId="2" borderId="2" xfId="0" applyNumberFormat="1" applyFont="1" applyFill="1" applyBorder="1" applyAlignment="1" applyProtection="1">
      <alignment horizontal="right" vertical="center"/>
      <protection locked="0"/>
    </xf>
    <xf numFmtId="4" fontId="1" fillId="2" borderId="3" xfId="0" applyNumberFormat="1" applyFont="1" applyFill="1" applyBorder="1" applyAlignment="1" applyProtection="1">
      <alignment horizontal="right" vertical="center"/>
      <protection locked="0"/>
    </xf>
    <xf numFmtId="20" fontId="21" fillId="5" borderId="0" xfId="0" applyNumberFormat="1" applyFont="1" applyFill="1" applyBorder="1" applyAlignment="1" applyProtection="1">
      <alignment horizontal="center" vertical="center"/>
      <protection locked="0"/>
    </xf>
    <xf numFmtId="0" fontId="21" fillId="5" borderId="0" xfId="0" applyFont="1" applyFill="1" applyBorder="1" applyAlignment="1" applyProtection="1">
      <alignment horizontal="center" vertical="center"/>
      <protection locked="0"/>
    </xf>
    <xf numFmtId="2" fontId="21" fillId="0" borderId="0" xfId="0" quotePrefix="1" applyNumberFormat="1" applyFont="1" applyProtection="1"/>
    <xf numFmtId="22" fontId="21" fillId="0" borderId="0" xfId="0" quotePrefix="1" applyNumberFormat="1" applyFont="1" applyProtection="1"/>
    <xf numFmtId="164" fontId="21" fillId="0" borderId="0" xfId="1" quotePrefix="1" applyFont="1" applyProtection="1"/>
    <xf numFmtId="1" fontId="21" fillId="0" borderId="0" xfId="0" applyNumberFormat="1" applyFont="1" applyProtection="1"/>
    <xf numFmtId="174" fontId="21" fillId="0" borderId="0" xfId="0" applyNumberFormat="1" applyFont="1" applyProtection="1"/>
    <xf numFmtId="0" fontId="1" fillId="3" borderId="16" xfId="0" applyFont="1" applyFill="1" applyBorder="1" applyAlignment="1" applyProtection="1">
      <alignment horizontal="left" vertical="center"/>
    </xf>
    <xf numFmtId="3" fontId="1" fillId="2" borderId="16" xfId="0" applyNumberFormat="1" applyFont="1" applyFill="1" applyBorder="1" applyAlignment="1" applyProtection="1">
      <alignment horizontal="center" vertical="center"/>
      <protection locked="0"/>
    </xf>
    <xf numFmtId="0" fontId="3" fillId="3" borderId="16"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3" fontId="1" fillId="2" borderId="2" xfId="0" applyNumberFormat="1" applyFont="1" applyFill="1" applyBorder="1" applyAlignment="1" applyProtection="1">
      <alignment horizontal="right" vertical="center"/>
      <protection locked="0"/>
    </xf>
    <xf numFmtId="165" fontId="1" fillId="2" borderId="1" xfId="0" applyNumberFormat="1" applyFont="1" applyFill="1" applyBorder="1" applyAlignment="1" applyProtection="1">
      <alignment horizontal="center" vertical="center"/>
      <protection locked="0"/>
    </xf>
    <xf numFmtId="3" fontId="1" fillId="2" borderId="9" xfId="0" applyNumberFormat="1" applyFont="1" applyFill="1" applyBorder="1" applyAlignment="1" applyProtection="1">
      <alignment horizontal="right" vertical="center"/>
      <protection locked="0"/>
    </xf>
    <xf numFmtId="0" fontId="3" fillId="3" borderId="3" xfId="0" applyFont="1" applyFill="1" applyBorder="1" applyAlignment="1" applyProtection="1">
      <alignment horizontal="center" vertical="center"/>
    </xf>
    <xf numFmtId="0" fontId="3" fillId="3" borderId="2" xfId="0" applyFont="1" applyFill="1" applyBorder="1" applyAlignment="1" applyProtection="1">
      <alignment horizontal="center" vertical="center"/>
    </xf>
    <xf numFmtId="0" fontId="10" fillId="0" borderId="0" xfId="0" applyFont="1" applyFill="1" applyBorder="1" applyAlignment="1" applyProtection="1">
      <alignment horizontal="left" vertical="center" wrapText="1"/>
    </xf>
    <xf numFmtId="4" fontId="1" fillId="2" borderId="1" xfId="0" applyNumberFormat="1" applyFont="1" applyFill="1" applyBorder="1" applyAlignment="1" applyProtection="1">
      <alignment horizontal="right" vertical="center"/>
      <protection locked="0"/>
    </xf>
    <xf numFmtId="4" fontId="1" fillId="2" borderId="2" xfId="0" applyNumberFormat="1" applyFont="1" applyFill="1" applyBorder="1" applyAlignment="1" applyProtection="1">
      <alignment horizontal="right" vertical="center"/>
      <protection locked="0"/>
    </xf>
    <xf numFmtId="4" fontId="1" fillId="2" borderId="3" xfId="0" applyNumberFormat="1" applyFont="1" applyFill="1" applyBorder="1" applyAlignment="1" applyProtection="1">
      <alignment horizontal="right" vertical="center"/>
      <protection locked="0"/>
    </xf>
    <xf numFmtId="0" fontId="10" fillId="0" borderId="0" xfId="0" applyFont="1" applyFill="1" applyBorder="1" applyAlignment="1" applyProtection="1">
      <alignment horizontal="left" vertical="center" wrapText="1"/>
    </xf>
    <xf numFmtId="165" fontId="1" fillId="2" borderId="1" xfId="0" applyNumberFormat="1" applyFont="1" applyFill="1" applyBorder="1" applyAlignment="1" applyProtection="1">
      <alignment horizontal="center" vertical="center"/>
      <protection locked="0"/>
    </xf>
    <xf numFmtId="3" fontId="1" fillId="2" borderId="16" xfId="0" applyNumberFormat="1" applyFont="1" applyFill="1" applyBorder="1" applyAlignment="1" applyProtection="1">
      <alignment horizontal="center" vertical="center"/>
      <protection locked="0"/>
    </xf>
    <xf numFmtId="4" fontId="1" fillId="2" borderId="1" xfId="0" applyNumberFormat="1" applyFont="1" applyFill="1" applyBorder="1" applyAlignment="1" applyProtection="1">
      <alignment horizontal="right" vertical="center"/>
      <protection locked="0"/>
    </xf>
    <xf numFmtId="4" fontId="1" fillId="2" borderId="2" xfId="0" applyNumberFormat="1" applyFont="1" applyFill="1" applyBorder="1" applyAlignment="1" applyProtection="1">
      <alignment horizontal="right" vertical="center"/>
      <protection locked="0"/>
    </xf>
    <xf numFmtId="4" fontId="1" fillId="2" borderId="3" xfId="0" applyNumberFormat="1" applyFont="1" applyFill="1" applyBorder="1" applyAlignment="1" applyProtection="1">
      <alignment horizontal="right" vertical="center"/>
      <protection locked="0"/>
    </xf>
    <xf numFmtId="0" fontId="0" fillId="9" borderId="2" xfId="0" applyFont="1" applyFill="1" applyBorder="1" applyAlignment="1" applyProtection="1">
      <alignment horizontal="center" vertical="center"/>
    </xf>
    <xf numFmtId="0" fontId="0" fillId="9" borderId="3" xfId="0" applyFont="1" applyFill="1" applyBorder="1" applyAlignment="1" applyProtection="1">
      <alignment horizontal="center" vertical="center"/>
    </xf>
    <xf numFmtId="0" fontId="0" fillId="9" borderId="16" xfId="0" applyFont="1" applyFill="1" applyBorder="1" applyAlignment="1" applyProtection="1">
      <alignment horizontal="center" vertical="center"/>
    </xf>
    <xf numFmtId="0" fontId="27" fillId="8" borderId="14" xfId="0" applyFont="1" applyFill="1" applyBorder="1" applyAlignment="1" applyProtection="1">
      <alignment horizontal="left" vertical="center"/>
    </xf>
    <xf numFmtId="0" fontId="27" fillId="8" borderId="10" xfId="0" applyFont="1" applyFill="1" applyBorder="1" applyAlignment="1" applyProtection="1">
      <alignment horizontal="left" vertical="center"/>
    </xf>
    <xf numFmtId="0" fontId="27" fillId="8" borderId="0" xfId="0" applyFont="1" applyFill="1" applyBorder="1" applyAlignment="1" applyProtection="1">
      <alignment horizontal="left" vertical="center"/>
    </xf>
    <xf numFmtId="0" fontId="15" fillId="10" borderId="0" xfId="0" applyFont="1" applyFill="1" applyBorder="1" applyProtection="1"/>
    <xf numFmtId="0" fontId="3" fillId="9" borderId="11" xfId="0" applyFont="1" applyFill="1" applyBorder="1" applyAlignment="1" applyProtection="1">
      <alignment horizontal="left" vertical="center"/>
    </xf>
    <xf numFmtId="0" fontId="3" fillId="9" borderId="4" xfId="0" applyFont="1" applyFill="1" applyBorder="1" applyAlignment="1" applyProtection="1">
      <alignment horizontal="left" vertical="center"/>
    </xf>
    <xf numFmtId="0" fontId="3" fillId="9" borderId="31" xfId="0" applyFont="1" applyFill="1" applyBorder="1" applyAlignment="1" applyProtection="1">
      <alignment horizontal="left" vertical="center"/>
    </xf>
    <xf numFmtId="0" fontId="0" fillId="9" borderId="4" xfId="0" applyFont="1" applyFill="1" applyBorder="1" applyAlignment="1" applyProtection="1">
      <alignment horizontal="center" vertical="center"/>
    </xf>
    <xf numFmtId="0" fontId="0" fillId="11" borderId="52" xfId="0" applyFont="1" applyFill="1" applyBorder="1" applyAlignment="1" applyProtection="1">
      <alignment horizontal="center" vertical="center"/>
    </xf>
    <xf numFmtId="0" fontId="0" fillId="9" borderId="18" xfId="0" applyFont="1" applyFill="1" applyBorder="1" applyAlignment="1" applyProtection="1">
      <alignment horizontal="center" vertical="center"/>
    </xf>
    <xf numFmtId="0" fontId="0" fillId="9" borderId="16" xfId="0" applyFont="1" applyFill="1" applyBorder="1" applyAlignment="1" applyProtection="1">
      <alignment horizontal="left" vertical="center"/>
    </xf>
    <xf numFmtId="0" fontId="0" fillId="9" borderId="49" xfId="0" applyFont="1" applyFill="1" applyBorder="1" applyAlignment="1" applyProtection="1">
      <alignment horizontal="center" vertical="center"/>
    </xf>
    <xf numFmtId="0" fontId="17" fillId="9" borderId="1" xfId="0" applyFont="1" applyFill="1" applyBorder="1" applyAlignment="1" applyProtection="1">
      <alignment horizontal="center" vertical="center"/>
    </xf>
    <xf numFmtId="165" fontId="17" fillId="9" borderId="17" xfId="0" applyNumberFormat="1" applyFont="1" applyFill="1" applyBorder="1" applyAlignment="1" applyProtection="1">
      <alignment horizontal="center" vertical="center"/>
    </xf>
    <xf numFmtId="0" fontId="0" fillId="0" borderId="0" xfId="0" applyFont="1" applyProtection="1"/>
    <xf numFmtId="20" fontId="21" fillId="5" borderId="0" xfId="0" applyNumberFormat="1" applyFont="1" applyFill="1" applyBorder="1" applyAlignment="1" applyProtection="1">
      <alignment horizontal="center" vertical="center"/>
    </xf>
    <xf numFmtId="0" fontId="21" fillId="5" borderId="0" xfId="0" applyFont="1" applyFill="1" applyBorder="1" applyAlignment="1" applyProtection="1">
      <alignment horizontal="center" vertical="center"/>
    </xf>
    <xf numFmtId="3" fontId="1" fillId="2" borderId="11" xfId="0" applyNumberFormat="1" applyFont="1" applyFill="1" applyBorder="1" applyAlignment="1" applyProtection="1">
      <alignment horizontal="right" vertical="center"/>
    </xf>
    <xf numFmtId="3" fontId="1" fillId="2" borderId="9" xfId="0" applyNumberFormat="1" applyFont="1" applyFill="1" applyBorder="1" applyAlignment="1" applyProtection="1">
      <alignment horizontal="right" vertical="center"/>
    </xf>
    <xf numFmtId="3" fontId="1" fillId="2" borderId="2" xfId="0" applyNumberFormat="1" applyFont="1" applyFill="1" applyBorder="1" applyAlignment="1" applyProtection="1">
      <alignment horizontal="right" vertical="center"/>
    </xf>
    <xf numFmtId="167" fontId="1" fillId="2" borderId="18" xfId="0" applyNumberFormat="1" applyFont="1" applyFill="1" applyBorder="1" applyAlignment="1" applyProtection="1">
      <alignment horizontal="center" vertical="top"/>
      <protection locked="0"/>
    </xf>
    <xf numFmtId="167" fontId="1" fillId="2" borderId="18" xfId="0" applyNumberFormat="1" applyFont="1" applyFill="1" applyBorder="1" applyAlignment="1" applyProtection="1">
      <alignment horizontal="left" vertical="top"/>
      <protection locked="0"/>
    </xf>
    <xf numFmtId="0" fontId="1" fillId="2" borderId="22" xfId="0" applyFont="1" applyFill="1" applyBorder="1" applyAlignment="1" applyProtection="1">
      <alignment horizontal="left" vertical="top"/>
      <protection locked="0"/>
    </xf>
    <xf numFmtId="0" fontId="1" fillId="2" borderId="23" xfId="0" applyFont="1" applyFill="1" applyBorder="1" applyAlignment="1" applyProtection="1">
      <alignment horizontal="left" vertical="top"/>
      <protection locked="0"/>
    </xf>
    <xf numFmtId="0" fontId="1" fillId="2" borderId="24" xfId="0" applyFont="1" applyFill="1" applyBorder="1" applyAlignment="1" applyProtection="1">
      <alignment horizontal="left" vertical="top"/>
      <protection locked="0"/>
    </xf>
    <xf numFmtId="0" fontId="1" fillId="2" borderId="48" xfId="0" applyFont="1" applyFill="1" applyBorder="1" applyAlignment="1" applyProtection="1">
      <alignment horizontal="left" vertical="top"/>
      <protection locked="0"/>
    </xf>
    <xf numFmtId="0" fontId="1" fillId="2" borderId="3" xfId="0" applyFont="1" applyFill="1" applyBorder="1" applyAlignment="1" applyProtection="1">
      <alignment horizontal="left" vertical="top"/>
      <protection locked="0"/>
    </xf>
    <xf numFmtId="0" fontId="1" fillId="9" borderId="37" xfId="0" applyFont="1" applyFill="1" applyBorder="1" applyAlignment="1" applyProtection="1">
      <alignment horizontal="left" vertical="center"/>
    </xf>
    <xf numFmtId="0" fontId="1" fillId="9" borderId="32" xfId="0" applyFont="1" applyFill="1" applyBorder="1" applyAlignment="1" applyProtection="1">
      <alignment horizontal="left" vertical="top"/>
    </xf>
    <xf numFmtId="0" fontId="1" fillId="9" borderId="38" xfId="0" applyFont="1" applyFill="1" applyBorder="1" applyAlignment="1" applyProtection="1">
      <alignment horizontal="left" vertical="top"/>
    </xf>
    <xf numFmtId="0" fontId="1" fillId="9" borderId="32" xfId="0" applyFont="1" applyFill="1" applyBorder="1" applyAlignment="1" applyProtection="1">
      <alignment horizontal="left" vertical="center"/>
    </xf>
    <xf numFmtId="0" fontId="1" fillId="9" borderId="38" xfId="0" applyFont="1" applyFill="1" applyBorder="1" applyAlignment="1" applyProtection="1">
      <alignment horizontal="left" vertical="center"/>
    </xf>
    <xf numFmtId="0" fontId="1" fillId="9" borderId="50" xfId="0" applyFont="1" applyFill="1" applyBorder="1" applyAlignment="1" applyProtection="1">
      <alignment horizontal="left" vertical="center"/>
    </xf>
    <xf numFmtId="0" fontId="1" fillId="9" borderId="7" xfId="0" applyFont="1" applyFill="1" applyBorder="1" applyAlignment="1" applyProtection="1">
      <alignment horizontal="left" vertical="top"/>
    </xf>
    <xf numFmtId="0" fontId="1" fillId="9" borderId="3" xfId="0" applyFont="1" applyFill="1" applyBorder="1" applyAlignment="1" applyProtection="1">
      <alignment horizontal="left" vertical="center"/>
    </xf>
    <xf numFmtId="0" fontId="1" fillId="9" borderId="3" xfId="0" applyFont="1" applyFill="1" applyBorder="1" applyAlignment="1" applyProtection="1">
      <alignment horizontal="left" vertical="top"/>
    </xf>
    <xf numFmtId="0" fontId="1" fillId="2" borderId="3" xfId="0" applyFont="1" applyFill="1" applyBorder="1" applyAlignment="1" applyProtection="1">
      <alignment horizontal="left" vertical="center"/>
      <protection locked="0"/>
    </xf>
    <xf numFmtId="0" fontId="1" fillId="2" borderId="1" xfId="0" applyFont="1" applyFill="1" applyBorder="1" applyAlignment="1" applyProtection="1">
      <alignment horizontal="left" vertical="center"/>
      <protection locked="0"/>
    </xf>
    <xf numFmtId="0" fontId="1" fillId="2" borderId="1" xfId="0" applyFont="1" applyFill="1" applyBorder="1" applyAlignment="1" applyProtection="1">
      <alignment horizontal="left" vertical="top"/>
      <protection locked="0"/>
    </xf>
    <xf numFmtId="0" fontId="1" fillId="2" borderId="9" xfId="0" applyFont="1" applyFill="1" applyBorder="1" applyAlignment="1" applyProtection="1">
      <alignment horizontal="center" vertical="top"/>
      <protection locked="0"/>
    </xf>
    <xf numFmtId="0" fontId="1" fillId="2" borderId="13" xfId="0" applyFont="1" applyFill="1" applyBorder="1" applyAlignment="1" applyProtection="1">
      <alignment horizontal="center" vertical="top"/>
      <protection locked="0"/>
    </xf>
    <xf numFmtId="0" fontId="1" fillId="2" borderId="2" xfId="0" applyFont="1" applyFill="1" applyBorder="1" applyAlignment="1" applyProtection="1">
      <alignment horizontal="left" vertical="center"/>
      <protection locked="0"/>
    </xf>
    <xf numFmtId="0" fontId="1" fillId="2" borderId="2" xfId="0" applyFont="1" applyFill="1" applyBorder="1" applyAlignment="1" applyProtection="1">
      <alignment horizontal="left" vertical="top"/>
      <protection locked="0"/>
    </xf>
    <xf numFmtId="0" fontId="1" fillId="2" borderId="40" xfId="0" applyFont="1" applyFill="1" applyBorder="1" applyAlignment="1" applyProtection="1">
      <alignment horizontal="center" vertical="top"/>
      <protection locked="0"/>
    </xf>
    <xf numFmtId="0" fontId="1" fillId="2" borderId="41" xfId="0" applyFont="1" applyFill="1" applyBorder="1" applyAlignment="1" applyProtection="1">
      <alignment horizontal="center" vertical="top"/>
      <protection locked="0"/>
    </xf>
    <xf numFmtId="0" fontId="0" fillId="6" borderId="5" xfId="0" applyFont="1" applyFill="1" applyBorder="1" applyAlignment="1" applyProtection="1">
      <alignment horizontal="left"/>
      <protection locked="0"/>
    </xf>
    <xf numFmtId="0" fontId="0" fillId="6" borderId="13" xfId="0" applyFont="1" applyFill="1" applyBorder="1" applyAlignment="1" applyProtection="1">
      <alignment horizontal="left"/>
      <protection locked="0"/>
    </xf>
    <xf numFmtId="0" fontId="1" fillId="9" borderId="16" xfId="0" applyFont="1" applyFill="1" applyBorder="1" applyAlignment="1" applyProtection="1">
      <alignment horizontal="left" vertical="center"/>
    </xf>
    <xf numFmtId="0" fontId="1" fillId="5" borderId="19" xfId="0" applyFont="1" applyFill="1" applyBorder="1" applyAlignment="1" applyProtection="1">
      <alignment horizontal="left" vertical="center"/>
      <protection locked="0"/>
    </xf>
    <xf numFmtId="0" fontId="1" fillId="5" borderId="20" xfId="0" applyFont="1" applyFill="1" applyBorder="1" applyAlignment="1" applyProtection="1">
      <alignment horizontal="left" vertical="center"/>
      <protection locked="0"/>
    </xf>
    <xf numFmtId="0" fontId="1" fillId="5" borderId="21" xfId="0" applyFont="1" applyFill="1" applyBorder="1" applyAlignment="1" applyProtection="1">
      <alignment horizontal="left" vertical="center"/>
      <protection locked="0"/>
    </xf>
    <xf numFmtId="0" fontId="20" fillId="9" borderId="19" xfId="0" applyFont="1" applyFill="1" applyBorder="1" applyAlignment="1" applyProtection="1">
      <alignment horizontal="left" vertical="center"/>
    </xf>
    <xf numFmtId="0" fontId="20" fillId="9" borderId="20" xfId="0" applyFont="1" applyFill="1" applyBorder="1" applyAlignment="1" applyProtection="1">
      <alignment horizontal="left" vertical="center"/>
    </xf>
    <xf numFmtId="0" fontId="20" fillId="9" borderId="21" xfId="0" applyFont="1" applyFill="1" applyBorder="1" applyAlignment="1" applyProtection="1">
      <alignment horizontal="left" vertical="center"/>
    </xf>
    <xf numFmtId="0" fontId="0" fillId="5" borderId="19" xfId="0" applyFont="1" applyFill="1" applyBorder="1" applyAlignment="1" applyProtection="1">
      <alignment horizontal="left" vertical="center"/>
      <protection locked="0"/>
    </xf>
    <xf numFmtId="0" fontId="0" fillId="5" borderId="21" xfId="0" applyFont="1" applyFill="1" applyBorder="1" applyAlignment="1" applyProtection="1">
      <alignment horizontal="left" vertical="center"/>
      <protection locked="0"/>
    </xf>
    <xf numFmtId="0" fontId="20" fillId="9" borderId="16" xfId="0" applyFont="1" applyFill="1" applyBorder="1" applyAlignment="1" applyProtection="1">
      <alignment horizontal="left" vertical="center"/>
    </xf>
    <xf numFmtId="0" fontId="1" fillId="9" borderId="1" xfId="0" applyFont="1" applyFill="1" applyBorder="1" applyAlignment="1" applyProtection="1">
      <alignment horizontal="left" vertical="center"/>
    </xf>
    <xf numFmtId="0" fontId="1" fillId="9" borderId="1" xfId="0" applyFont="1" applyFill="1" applyBorder="1" applyAlignment="1" applyProtection="1">
      <alignment horizontal="left" vertical="top"/>
    </xf>
    <xf numFmtId="0" fontId="0" fillId="9" borderId="1" xfId="0" applyFont="1" applyFill="1" applyBorder="1" applyAlignment="1" applyProtection="1">
      <alignment horizontal="left" vertical="center"/>
    </xf>
    <xf numFmtId="0" fontId="0" fillId="9" borderId="1" xfId="0" applyFont="1" applyFill="1" applyBorder="1" applyAlignment="1" applyProtection="1">
      <alignment horizontal="left" vertical="top"/>
    </xf>
    <xf numFmtId="0" fontId="1" fillId="2" borderId="5" xfId="0" applyFont="1" applyFill="1" applyBorder="1" applyAlignment="1" applyProtection="1">
      <alignment horizontal="left" vertical="center"/>
    </xf>
    <xf numFmtId="0" fontId="1" fillId="3" borderId="10" xfId="0" applyFont="1" applyFill="1" applyBorder="1" applyAlignment="1" applyProtection="1">
      <alignment horizontal="left" vertical="top"/>
    </xf>
    <xf numFmtId="0" fontId="1" fillId="3" borderId="5" xfId="0" applyFont="1" applyFill="1" applyBorder="1" applyAlignment="1" applyProtection="1">
      <alignment horizontal="left" vertical="top"/>
    </xf>
    <xf numFmtId="0" fontId="1" fillId="9" borderId="19" xfId="0" applyFont="1" applyFill="1" applyBorder="1" applyAlignment="1" applyProtection="1">
      <alignment horizontal="left" vertical="center"/>
    </xf>
    <xf numFmtId="0" fontId="1" fillId="9" borderId="20" xfId="0" applyFont="1" applyFill="1" applyBorder="1" applyAlignment="1" applyProtection="1">
      <alignment horizontal="left" vertical="center"/>
    </xf>
    <xf numFmtId="0" fontId="1" fillId="9" borderId="21" xfId="0" applyFont="1" applyFill="1" applyBorder="1" applyAlignment="1" applyProtection="1">
      <alignment horizontal="left" vertical="center"/>
    </xf>
    <xf numFmtId="0" fontId="26" fillId="8" borderId="0" xfId="0" applyFont="1" applyFill="1" applyAlignment="1">
      <alignment horizontal="left" vertical="center"/>
    </xf>
    <xf numFmtId="0" fontId="1" fillId="2" borderId="16" xfId="0" applyFont="1" applyFill="1" applyBorder="1" applyAlignment="1" applyProtection="1">
      <alignment horizontal="left" vertical="center"/>
      <protection locked="0"/>
    </xf>
    <xf numFmtId="0" fontId="1" fillId="2" borderId="16" xfId="0" applyFont="1" applyFill="1" applyBorder="1" applyAlignment="1" applyProtection="1">
      <alignment horizontal="left" vertical="top"/>
      <protection locked="0"/>
    </xf>
    <xf numFmtId="0" fontId="1" fillId="2" borderId="19" xfId="0" applyFont="1" applyFill="1" applyBorder="1" applyAlignment="1" applyProtection="1">
      <alignment horizontal="center" vertical="top"/>
      <protection locked="0"/>
    </xf>
    <xf numFmtId="0" fontId="1" fillId="2" borderId="21" xfId="0" applyFont="1" applyFill="1" applyBorder="1" applyAlignment="1" applyProtection="1">
      <alignment horizontal="center" vertical="top"/>
      <protection locked="0"/>
    </xf>
    <xf numFmtId="0" fontId="1" fillId="5" borderId="20" xfId="0" applyFont="1" applyFill="1" applyBorder="1" applyAlignment="1" applyProtection="1">
      <alignment horizontal="center" vertical="center"/>
    </xf>
    <xf numFmtId="0" fontId="0" fillId="9" borderId="16" xfId="0" applyFont="1" applyFill="1" applyBorder="1" applyAlignment="1" applyProtection="1">
      <alignment horizontal="left" vertical="center"/>
    </xf>
    <xf numFmtId="0" fontId="0" fillId="9" borderId="16" xfId="0" applyFont="1" applyFill="1" applyBorder="1" applyAlignment="1" applyProtection="1">
      <alignment horizontal="left" vertical="top"/>
    </xf>
    <xf numFmtId="0" fontId="27" fillId="8" borderId="19" xfId="0" applyFont="1" applyFill="1" applyBorder="1" applyAlignment="1">
      <alignment horizontal="left" vertical="center"/>
    </xf>
    <xf numFmtId="0" fontId="27" fillId="8" borderId="20" xfId="0" applyFont="1" applyFill="1" applyBorder="1" applyAlignment="1">
      <alignment horizontal="left" vertical="center"/>
    </xf>
    <xf numFmtId="3" fontId="1" fillId="2" borderId="16" xfId="0" applyNumberFormat="1" applyFont="1" applyFill="1" applyBorder="1" applyAlignment="1" applyProtection="1">
      <alignment horizontal="center" vertical="center"/>
      <protection locked="0"/>
    </xf>
    <xf numFmtId="0" fontId="1" fillId="2" borderId="16" xfId="0" applyFont="1" applyFill="1" applyBorder="1" applyAlignment="1" applyProtection="1">
      <alignment horizontal="center" vertical="top"/>
      <protection locked="0"/>
    </xf>
    <xf numFmtId="0" fontId="0" fillId="9" borderId="32" xfId="0" applyFont="1" applyFill="1" applyBorder="1" applyAlignment="1" applyProtection="1">
      <alignment horizontal="center" vertical="center"/>
    </xf>
    <xf numFmtId="0" fontId="26" fillId="8" borderId="19" xfId="0" applyFont="1" applyFill="1" applyBorder="1" applyAlignment="1">
      <alignment horizontal="left" vertical="center"/>
    </xf>
    <xf numFmtId="0" fontId="26" fillId="8" borderId="20" xfId="0" applyFont="1" applyFill="1" applyBorder="1" applyAlignment="1">
      <alignment horizontal="left" vertical="center"/>
    </xf>
    <xf numFmtId="0" fontId="26" fillId="8" borderId="21" xfId="0" applyFont="1" applyFill="1" applyBorder="1" applyAlignment="1">
      <alignment horizontal="left" vertical="center"/>
    </xf>
    <xf numFmtId="0" fontId="1" fillId="9" borderId="25" xfId="0" applyFont="1" applyFill="1" applyBorder="1" applyAlignment="1" applyProtection="1">
      <alignment horizontal="left" vertical="center"/>
    </xf>
    <xf numFmtId="0" fontId="1" fillId="9" borderId="26" xfId="0" applyFont="1" applyFill="1" applyBorder="1" applyAlignment="1" applyProtection="1">
      <alignment horizontal="left" vertical="top"/>
    </xf>
    <xf numFmtId="0" fontId="1" fillId="9" borderId="27" xfId="0" applyFont="1" applyFill="1" applyBorder="1" applyAlignment="1" applyProtection="1">
      <alignment horizontal="left" vertical="top"/>
    </xf>
    <xf numFmtId="0" fontId="1" fillId="9" borderId="28" xfId="0" applyFont="1" applyFill="1" applyBorder="1" applyAlignment="1" applyProtection="1">
      <alignment horizontal="left" vertical="center"/>
    </xf>
    <xf numFmtId="0" fontId="1" fillId="9" borderId="0" xfId="0" applyFont="1" applyFill="1" applyBorder="1" applyAlignment="1" applyProtection="1">
      <alignment horizontal="left" vertical="top"/>
    </xf>
    <xf numFmtId="0" fontId="1" fillId="9" borderId="29" xfId="0" applyFont="1" applyFill="1" applyBorder="1" applyAlignment="1" applyProtection="1">
      <alignment horizontal="left" vertical="top"/>
    </xf>
    <xf numFmtId="0" fontId="1" fillId="9" borderId="22" xfId="0" applyFont="1" applyFill="1" applyBorder="1" applyAlignment="1" applyProtection="1">
      <alignment horizontal="left" vertical="center"/>
    </xf>
    <xf numFmtId="0" fontId="1" fillId="9" borderId="23" xfId="0" applyFont="1" applyFill="1" applyBorder="1" applyAlignment="1" applyProtection="1">
      <alignment horizontal="left" vertical="top"/>
    </xf>
    <xf numFmtId="0" fontId="1" fillId="9" borderId="24" xfId="0" applyFont="1" applyFill="1" applyBorder="1" applyAlignment="1" applyProtection="1">
      <alignment horizontal="left" vertical="top"/>
    </xf>
    <xf numFmtId="0" fontId="3" fillId="9" borderId="16" xfId="0" applyFont="1" applyFill="1" applyBorder="1" applyAlignment="1" applyProtection="1">
      <alignment horizontal="left" vertical="center"/>
    </xf>
    <xf numFmtId="0" fontId="1" fillId="9" borderId="16" xfId="0" applyFont="1" applyFill="1" applyBorder="1" applyAlignment="1" applyProtection="1">
      <alignment horizontal="left" vertical="top"/>
    </xf>
    <xf numFmtId="0" fontId="0" fillId="9" borderId="16" xfId="0" applyFont="1" applyFill="1" applyBorder="1" applyAlignment="1" applyProtection="1">
      <alignment horizontal="center" vertical="center"/>
    </xf>
    <xf numFmtId="0" fontId="0" fillId="9" borderId="19" xfId="0" applyFont="1" applyFill="1" applyBorder="1" applyAlignment="1" applyProtection="1">
      <alignment horizontal="center" vertical="center"/>
    </xf>
    <xf numFmtId="0" fontId="0" fillId="9" borderId="21" xfId="0" applyFont="1" applyFill="1" applyBorder="1" applyAlignment="1" applyProtection="1">
      <alignment horizontal="center" vertical="center"/>
    </xf>
    <xf numFmtId="4" fontId="1" fillId="2" borderId="19" xfId="0" applyNumberFormat="1" applyFont="1" applyFill="1" applyBorder="1" applyAlignment="1" applyProtection="1">
      <alignment horizontal="right" vertical="center"/>
    </xf>
    <xf numFmtId="4" fontId="1" fillId="2" borderId="21" xfId="0" applyNumberFormat="1" applyFont="1" applyFill="1" applyBorder="1" applyAlignment="1" applyProtection="1">
      <alignment horizontal="right" vertical="center"/>
    </xf>
    <xf numFmtId="0" fontId="1" fillId="9" borderId="11" xfId="0" applyFont="1" applyFill="1" applyBorder="1" applyAlignment="1" applyProtection="1">
      <alignment horizontal="left" vertical="center"/>
    </xf>
    <xf numFmtId="0" fontId="1" fillId="9" borderId="9" xfId="0" applyFont="1" applyFill="1" applyBorder="1" applyAlignment="1" applyProtection="1">
      <alignment horizontal="left" vertical="top"/>
    </xf>
    <xf numFmtId="0" fontId="1" fillId="9" borderId="14" xfId="0" applyFont="1" applyFill="1" applyBorder="1" applyAlignment="1" applyProtection="1">
      <alignment horizontal="left" vertical="top"/>
    </xf>
    <xf numFmtId="0" fontId="0" fillId="9" borderId="0" xfId="0" applyFont="1" applyFill="1" applyBorder="1" applyAlignment="1" applyProtection="1">
      <alignment horizontal="left" vertical="center"/>
    </xf>
    <xf numFmtId="0" fontId="0" fillId="9" borderId="0" xfId="0" applyFont="1" applyFill="1" applyBorder="1" applyAlignment="1" applyProtection="1">
      <alignment horizontal="left" vertical="top"/>
    </xf>
    <xf numFmtId="0" fontId="0" fillId="9" borderId="10" xfId="0" applyFont="1" applyFill="1" applyBorder="1" applyAlignment="1" applyProtection="1">
      <alignment horizontal="left" vertical="top"/>
    </xf>
    <xf numFmtId="173" fontId="1" fillId="2" borderId="19" xfId="1" applyNumberFormat="1" applyFont="1" applyFill="1" applyBorder="1" applyAlignment="1" applyProtection="1">
      <alignment horizontal="right" vertical="center"/>
    </xf>
    <xf numFmtId="173" fontId="1" fillId="2" borderId="21" xfId="1" applyNumberFormat="1" applyFont="1" applyFill="1" applyBorder="1" applyAlignment="1" applyProtection="1">
      <alignment horizontal="right" vertical="center"/>
    </xf>
    <xf numFmtId="0" fontId="1" fillId="2" borderId="2" xfId="0" applyFont="1" applyFill="1" applyBorder="1" applyAlignment="1" applyProtection="1">
      <alignment horizontal="left" vertical="center"/>
    </xf>
    <xf numFmtId="0" fontId="1" fillId="2" borderId="2" xfId="0" applyFont="1" applyFill="1" applyBorder="1" applyAlignment="1" applyProtection="1">
      <alignment horizontal="left" vertical="top"/>
    </xf>
    <xf numFmtId="173" fontId="1" fillId="2" borderId="37" xfId="1" applyNumberFormat="1" applyFont="1" applyFill="1" applyBorder="1" applyAlignment="1" applyProtection="1">
      <alignment horizontal="right" vertical="center"/>
    </xf>
    <xf numFmtId="173" fontId="1" fillId="2" borderId="38" xfId="1" applyNumberFormat="1" applyFont="1" applyFill="1" applyBorder="1" applyAlignment="1" applyProtection="1">
      <alignment horizontal="right" vertical="center"/>
    </xf>
    <xf numFmtId="0" fontId="1" fillId="5" borderId="20" xfId="0" applyNumberFormat="1" applyFont="1" applyFill="1" applyBorder="1" applyAlignment="1" applyProtection="1">
      <alignment horizontal="center" vertical="top"/>
    </xf>
    <xf numFmtId="0" fontId="3" fillId="9" borderId="37" xfId="0" applyFont="1" applyFill="1" applyBorder="1" applyAlignment="1" applyProtection="1">
      <alignment horizontal="left" vertical="center"/>
    </xf>
    <xf numFmtId="0" fontId="3" fillId="9" borderId="32" xfId="0" applyFont="1" applyFill="1" applyBorder="1" applyAlignment="1" applyProtection="1">
      <alignment horizontal="left" vertical="center"/>
    </xf>
    <xf numFmtId="0" fontId="3" fillId="9" borderId="38" xfId="0" applyFont="1" applyFill="1" applyBorder="1" applyAlignment="1" applyProtection="1">
      <alignment horizontal="left" vertical="center"/>
    </xf>
    <xf numFmtId="0" fontId="3" fillId="9" borderId="22" xfId="0" applyFont="1" applyFill="1" applyBorder="1" applyAlignment="1" applyProtection="1">
      <alignment horizontal="left" vertical="center"/>
    </xf>
    <xf numFmtId="0" fontId="3" fillId="9" borderId="23" xfId="0" applyFont="1" applyFill="1" applyBorder="1" applyAlignment="1" applyProtection="1">
      <alignment horizontal="left" vertical="center"/>
    </xf>
    <xf numFmtId="0" fontId="3" fillId="9" borderId="24" xfId="0" applyFont="1" applyFill="1" applyBorder="1" applyAlignment="1" applyProtection="1">
      <alignment horizontal="left" vertical="center"/>
    </xf>
    <xf numFmtId="0" fontId="13" fillId="5" borderId="19" xfId="0" applyFont="1" applyFill="1" applyBorder="1" applyAlignment="1" applyProtection="1">
      <alignment horizontal="center" vertical="top"/>
    </xf>
    <xf numFmtId="0" fontId="13" fillId="5" borderId="21" xfId="0" applyFont="1" applyFill="1" applyBorder="1" applyAlignment="1" applyProtection="1">
      <alignment horizontal="center" vertical="top"/>
    </xf>
    <xf numFmtId="0" fontId="1" fillId="2" borderId="2" xfId="0" applyNumberFormat="1" applyFont="1" applyFill="1" applyBorder="1" applyAlignment="1" applyProtection="1">
      <alignment horizontal="left" vertical="top"/>
      <protection locked="0"/>
    </xf>
    <xf numFmtId="0" fontId="1" fillId="2" borderId="2" xfId="0" applyNumberFormat="1" applyFont="1" applyFill="1" applyBorder="1" applyAlignment="1" applyProtection="1">
      <alignment horizontal="right" vertical="center"/>
      <protection locked="0"/>
    </xf>
    <xf numFmtId="14" fontId="1" fillId="2" borderId="14" xfId="0" applyNumberFormat="1" applyFont="1" applyFill="1" applyBorder="1" applyAlignment="1" applyProtection="1">
      <alignment horizontal="center" vertical="center"/>
      <protection locked="0"/>
    </xf>
    <xf numFmtId="14" fontId="1" fillId="2" borderId="14" xfId="0" applyNumberFormat="1" applyFont="1" applyFill="1" applyBorder="1" applyAlignment="1" applyProtection="1">
      <alignment horizontal="left" vertical="top"/>
      <protection locked="0"/>
    </xf>
    <xf numFmtId="166" fontId="1" fillId="2" borderId="10" xfId="0" applyNumberFormat="1" applyFont="1" applyFill="1" applyBorder="1" applyAlignment="1" applyProtection="1">
      <alignment horizontal="center" vertical="center"/>
      <protection locked="0"/>
    </xf>
    <xf numFmtId="166" fontId="1" fillId="2" borderId="10" xfId="0" applyNumberFormat="1" applyFont="1" applyFill="1" applyBorder="1" applyAlignment="1" applyProtection="1">
      <alignment horizontal="left" vertical="top"/>
      <protection locked="0"/>
    </xf>
    <xf numFmtId="166" fontId="1" fillId="2" borderId="16" xfId="0" applyNumberFormat="1" applyFont="1" applyFill="1" applyBorder="1" applyAlignment="1" applyProtection="1">
      <alignment horizontal="center" vertical="top"/>
      <protection locked="0"/>
    </xf>
    <xf numFmtId="0" fontId="1" fillId="2" borderId="16" xfId="0" applyNumberFormat="1" applyFont="1" applyFill="1" applyBorder="1" applyAlignment="1" applyProtection="1">
      <alignment horizontal="left" vertical="top"/>
      <protection locked="0"/>
    </xf>
    <xf numFmtId="0" fontId="1" fillId="2" borderId="16" xfId="0" applyNumberFormat="1" applyFont="1" applyFill="1" applyBorder="1" applyAlignment="1" applyProtection="1">
      <alignment horizontal="right" vertical="center"/>
      <protection locked="0"/>
    </xf>
    <xf numFmtId="0" fontId="1" fillId="2" borderId="19" xfId="0" applyNumberFormat="1" applyFont="1" applyFill="1" applyBorder="1" applyAlignment="1" applyProtection="1">
      <alignment horizontal="left" vertical="top"/>
      <protection locked="0"/>
    </xf>
    <xf numFmtId="14" fontId="1" fillId="2" borderId="19" xfId="0" applyNumberFormat="1" applyFont="1" applyFill="1" applyBorder="1" applyAlignment="1" applyProtection="1">
      <alignment horizontal="center" vertical="center"/>
      <protection locked="0"/>
    </xf>
    <xf numFmtId="14" fontId="1" fillId="2" borderId="20" xfId="0" applyNumberFormat="1" applyFont="1" applyFill="1" applyBorder="1" applyAlignment="1" applyProtection="1">
      <alignment horizontal="left" vertical="top"/>
      <protection locked="0"/>
    </xf>
    <xf numFmtId="166" fontId="1" fillId="2" borderId="20" xfId="0" applyNumberFormat="1" applyFont="1" applyFill="1" applyBorder="1" applyAlignment="1" applyProtection="1">
      <alignment horizontal="center" vertical="center"/>
      <protection locked="0"/>
    </xf>
    <xf numFmtId="166" fontId="1" fillId="2" borderId="21" xfId="0" applyNumberFormat="1" applyFont="1" applyFill="1" applyBorder="1" applyAlignment="1" applyProtection="1">
      <alignment horizontal="left" vertical="top"/>
      <protection locked="0"/>
    </xf>
    <xf numFmtId="166" fontId="1" fillId="2" borderId="19" xfId="0" applyNumberFormat="1" applyFont="1" applyFill="1" applyBorder="1" applyAlignment="1" applyProtection="1">
      <alignment horizontal="center" vertical="top"/>
      <protection locked="0"/>
    </xf>
    <xf numFmtId="166" fontId="1" fillId="2" borderId="21" xfId="0" applyNumberFormat="1" applyFont="1" applyFill="1" applyBorder="1" applyAlignment="1" applyProtection="1">
      <alignment horizontal="center" vertical="top"/>
      <protection locked="0"/>
    </xf>
    <xf numFmtId="0" fontId="1" fillId="2" borderId="1" xfId="0" applyNumberFormat="1" applyFont="1" applyFill="1" applyBorder="1" applyAlignment="1" applyProtection="1">
      <alignment horizontal="left" vertical="top"/>
      <protection locked="0"/>
    </xf>
    <xf numFmtId="0" fontId="1" fillId="2" borderId="1" xfId="0" applyNumberFormat="1" applyFont="1" applyFill="1" applyBorder="1" applyAlignment="1" applyProtection="1">
      <alignment horizontal="right" vertical="center" wrapText="1"/>
      <protection locked="0"/>
    </xf>
    <xf numFmtId="14" fontId="1" fillId="2" borderId="9" xfId="0" applyNumberFormat="1" applyFont="1" applyFill="1" applyBorder="1" applyAlignment="1" applyProtection="1">
      <alignment horizontal="center" vertical="center"/>
      <protection locked="0"/>
    </xf>
    <xf numFmtId="14" fontId="1" fillId="2" borderId="9" xfId="0" applyNumberFormat="1" applyFont="1" applyFill="1" applyBorder="1" applyAlignment="1" applyProtection="1">
      <alignment horizontal="left" vertical="top"/>
      <protection locked="0"/>
    </xf>
    <xf numFmtId="166" fontId="1" fillId="2" borderId="5" xfId="0" applyNumberFormat="1" applyFont="1" applyFill="1" applyBorder="1" applyAlignment="1" applyProtection="1">
      <alignment horizontal="center" vertical="center"/>
      <protection locked="0"/>
    </xf>
    <xf numFmtId="166" fontId="1" fillId="2" borderId="5" xfId="0" applyNumberFormat="1" applyFont="1" applyFill="1" applyBorder="1" applyAlignment="1" applyProtection="1">
      <alignment horizontal="left" vertical="top"/>
      <protection locked="0"/>
    </xf>
    <xf numFmtId="0" fontId="1" fillId="2" borderId="1" xfId="0" applyNumberFormat="1" applyFont="1" applyFill="1" applyBorder="1" applyAlignment="1" applyProtection="1">
      <alignment horizontal="right" vertical="center"/>
      <protection locked="0"/>
    </xf>
    <xf numFmtId="0" fontId="27" fillId="8" borderId="16" xfId="0" applyFont="1" applyFill="1" applyBorder="1" applyAlignment="1" applyProtection="1">
      <alignment horizontal="left" vertical="center"/>
    </xf>
    <xf numFmtId="0" fontId="15" fillId="8" borderId="16" xfId="0" applyFont="1" applyFill="1" applyBorder="1" applyAlignment="1" applyProtection="1">
      <alignment horizontal="left" vertical="top"/>
    </xf>
    <xf numFmtId="0" fontId="0" fillId="9" borderId="7" xfId="0" applyFont="1" applyFill="1" applyBorder="1" applyAlignment="1" applyProtection="1">
      <alignment horizontal="left" vertical="center"/>
    </xf>
    <xf numFmtId="0" fontId="0" fillId="9" borderId="7" xfId="0" applyFont="1" applyFill="1" applyBorder="1" applyAlignment="1" applyProtection="1">
      <alignment horizontal="left" vertical="top"/>
    </xf>
    <xf numFmtId="0" fontId="0" fillId="9" borderId="7" xfId="0" applyFont="1" applyFill="1" applyBorder="1" applyAlignment="1" applyProtection="1">
      <alignment horizontal="center" vertical="center"/>
    </xf>
    <xf numFmtId="0" fontId="0" fillId="9" borderId="8" xfId="0" applyFont="1" applyFill="1" applyBorder="1" applyAlignment="1" applyProtection="1">
      <alignment horizontal="left" vertical="top"/>
    </xf>
    <xf numFmtId="0" fontId="0" fillId="9" borderId="25" xfId="0" applyFont="1" applyFill="1" applyBorder="1" applyAlignment="1" applyProtection="1">
      <alignment horizontal="center" vertical="center"/>
    </xf>
    <xf numFmtId="0" fontId="0" fillId="9" borderId="48" xfId="0" applyFont="1" applyFill="1" applyBorder="1" applyAlignment="1" applyProtection="1">
      <alignment horizontal="center" vertical="center"/>
    </xf>
    <xf numFmtId="0" fontId="0" fillId="9" borderId="3" xfId="0" applyFont="1" applyFill="1" applyBorder="1" applyAlignment="1" applyProtection="1">
      <alignment horizontal="left" vertical="center"/>
    </xf>
    <xf numFmtId="0" fontId="0" fillId="9" borderId="3" xfId="0" applyFont="1" applyFill="1" applyBorder="1" applyAlignment="1" applyProtection="1">
      <alignment horizontal="left" vertical="top"/>
    </xf>
    <xf numFmtId="0" fontId="0" fillId="9" borderId="3" xfId="0" applyFont="1" applyFill="1" applyBorder="1" applyAlignment="1" applyProtection="1">
      <alignment horizontal="center" vertical="center"/>
    </xf>
    <xf numFmtId="0" fontId="0" fillId="9" borderId="11" xfId="0" applyFont="1" applyFill="1" applyBorder="1" applyAlignment="1" applyProtection="1">
      <alignment horizontal="center" vertical="center"/>
    </xf>
    <xf numFmtId="0" fontId="0" fillId="9" borderId="11" xfId="0" applyFont="1" applyFill="1" applyBorder="1" applyAlignment="1" applyProtection="1">
      <alignment horizontal="left" vertical="top"/>
    </xf>
    <xf numFmtId="0" fontId="0" fillId="9" borderId="4" xfId="0" applyFont="1" applyFill="1" applyBorder="1" applyAlignment="1" applyProtection="1">
      <alignment horizontal="center" vertical="center"/>
    </xf>
    <xf numFmtId="0" fontId="0" fillId="9" borderId="4" xfId="0" applyFont="1" applyFill="1" applyBorder="1" applyAlignment="1" applyProtection="1">
      <alignment horizontal="left" vertical="top"/>
    </xf>
    <xf numFmtId="0" fontId="1" fillId="9" borderId="9" xfId="0" applyFont="1" applyFill="1" applyBorder="1" applyAlignment="1" applyProtection="1">
      <alignment horizontal="left" vertical="center"/>
    </xf>
    <xf numFmtId="0" fontId="1" fillId="9" borderId="5" xfId="0" applyFont="1" applyFill="1" applyBorder="1" applyAlignment="1" applyProtection="1">
      <alignment horizontal="left" vertical="center"/>
    </xf>
    <xf numFmtId="173" fontId="1" fillId="2" borderId="19" xfId="1" applyNumberFormat="1" applyFont="1" applyFill="1" applyBorder="1" applyAlignment="1" applyProtection="1">
      <alignment horizontal="right" vertical="top"/>
    </xf>
    <xf numFmtId="173" fontId="1" fillId="2" borderId="21" xfId="1" applyNumberFormat="1" applyFont="1" applyFill="1" applyBorder="1" applyAlignment="1" applyProtection="1">
      <alignment horizontal="right" vertical="top"/>
    </xf>
    <xf numFmtId="0" fontId="1" fillId="9" borderId="14" xfId="0" applyFont="1" applyFill="1" applyBorder="1" applyAlignment="1" applyProtection="1">
      <alignment horizontal="left" vertical="center"/>
    </xf>
    <xf numFmtId="0" fontId="1" fillId="9" borderId="10" xfId="0" applyFont="1" applyFill="1" applyBorder="1" applyAlignment="1" applyProtection="1">
      <alignment horizontal="left" vertical="center"/>
    </xf>
    <xf numFmtId="0" fontId="1" fillId="5" borderId="32" xfId="0" applyFont="1" applyFill="1" applyBorder="1" applyAlignment="1" applyProtection="1">
      <alignment horizontal="center" vertical="center"/>
    </xf>
    <xf numFmtId="0" fontId="27" fillId="8" borderId="0" xfId="0" applyFont="1" applyFill="1" applyBorder="1" applyAlignment="1" applyProtection="1">
      <alignment horizontal="center" vertical="center"/>
    </xf>
    <xf numFmtId="0" fontId="0" fillId="9" borderId="8" xfId="0" applyFont="1" applyFill="1" applyBorder="1" applyAlignment="1" applyProtection="1">
      <alignment horizontal="center" vertical="top"/>
    </xf>
    <xf numFmtId="0" fontId="0" fillId="9" borderId="6" xfId="0" applyFont="1" applyFill="1" applyBorder="1" applyAlignment="1" applyProtection="1">
      <alignment horizontal="center" vertical="top"/>
    </xf>
    <xf numFmtId="0" fontId="0" fillId="9" borderId="36" xfId="0" applyFont="1" applyFill="1" applyBorder="1" applyAlignment="1" applyProtection="1">
      <alignment horizontal="center" vertical="center"/>
    </xf>
    <xf numFmtId="0" fontId="0" fillId="9" borderId="23" xfId="0" applyFont="1" applyFill="1" applyBorder="1" applyAlignment="1" applyProtection="1">
      <alignment horizontal="center" vertical="center"/>
    </xf>
    <xf numFmtId="0" fontId="0" fillId="9" borderId="53" xfId="0" applyFont="1" applyFill="1" applyBorder="1" applyAlignment="1" applyProtection="1">
      <alignment horizontal="center" vertical="center"/>
    </xf>
    <xf numFmtId="0" fontId="1" fillId="9" borderId="10" xfId="0" applyFont="1" applyFill="1" applyBorder="1" applyAlignment="1" applyProtection="1">
      <alignment horizontal="right" vertical="center"/>
    </xf>
    <xf numFmtId="0" fontId="1" fillId="9" borderId="10" xfId="0" applyFont="1" applyFill="1" applyBorder="1" applyAlignment="1" applyProtection="1">
      <alignment horizontal="left" vertical="top"/>
    </xf>
    <xf numFmtId="3" fontId="1" fillId="2" borderId="2" xfId="0" applyNumberFormat="1" applyFont="1" applyFill="1" applyBorder="1" applyAlignment="1" applyProtection="1">
      <alignment horizontal="right" vertical="center"/>
      <protection locked="0"/>
    </xf>
    <xf numFmtId="164" fontId="1" fillId="2" borderId="40" xfId="1" applyFont="1" applyFill="1" applyBorder="1" applyAlignment="1" applyProtection="1">
      <alignment horizontal="left" vertical="center"/>
    </xf>
    <xf numFmtId="164" fontId="1" fillId="2" borderId="41" xfId="1" applyFont="1" applyFill="1" applyBorder="1" applyAlignment="1" applyProtection="1">
      <alignment horizontal="left" vertical="center"/>
    </xf>
    <xf numFmtId="0" fontId="1" fillId="9" borderId="20" xfId="0" applyFont="1" applyFill="1" applyBorder="1" applyAlignment="1" applyProtection="1">
      <alignment horizontal="right" vertical="center"/>
    </xf>
    <xf numFmtId="0" fontId="1" fillId="9" borderId="21" xfId="0" applyFont="1" applyFill="1" applyBorder="1" applyAlignment="1" applyProtection="1">
      <alignment horizontal="right" vertical="center"/>
    </xf>
    <xf numFmtId="0" fontId="1" fillId="5" borderId="19" xfId="0" applyFont="1" applyFill="1" applyBorder="1" applyAlignment="1" applyProtection="1">
      <alignment horizontal="left" vertical="top"/>
      <protection locked="0"/>
    </xf>
    <xf numFmtId="0" fontId="1" fillId="5" borderId="20" xfId="0" applyFont="1" applyFill="1" applyBorder="1" applyAlignment="1" applyProtection="1">
      <alignment horizontal="left" vertical="top"/>
      <protection locked="0"/>
    </xf>
    <xf numFmtId="0" fontId="1" fillId="5" borderId="21" xfId="0" applyFont="1" applyFill="1" applyBorder="1" applyAlignment="1" applyProtection="1">
      <alignment horizontal="left" vertical="top"/>
      <protection locked="0"/>
    </xf>
    <xf numFmtId="3" fontId="1" fillId="2" borderId="16" xfId="0" applyNumberFormat="1" applyFont="1" applyFill="1" applyBorder="1" applyAlignment="1" applyProtection="1">
      <alignment horizontal="right" vertical="center"/>
      <protection locked="0"/>
    </xf>
    <xf numFmtId="4" fontId="1" fillId="2" borderId="19" xfId="0" applyNumberFormat="1" applyFont="1" applyFill="1" applyBorder="1" applyAlignment="1" applyProtection="1">
      <alignment horizontal="left" vertical="center"/>
      <protection locked="0"/>
    </xf>
    <xf numFmtId="4" fontId="1" fillId="2" borderId="21" xfId="0" applyNumberFormat="1" applyFont="1" applyFill="1" applyBorder="1" applyAlignment="1" applyProtection="1">
      <alignment horizontal="left" vertical="center"/>
      <protection locked="0"/>
    </xf>
    <xf numFmtId="3" fontId="1" fillId="2" borderId="3" xfId="0" applyNumberFormat="1" applyFont="1" applyFill="1" applyBorder="1" applyAlignment="1" applyProtection="1">
      <alignment horizontal="right" vertical="center"/>
      <protection locked="0"/>
    </xf>
    <xf numFmtId="164" fontId="1" fillId="2" borderId="42" xfId="1" applyFont="1" applyFill="1" applyBorder="1" applyAlignment="1" applyProtection="1">
      <alignment horizontal="left" vertical="top"/>
    </xf>
    <xf numFmtId="164" fontId="1" fillId="2" borderId="43" xfId="1" applyFont="1" applyFill="1" applyBorder="1" applyAlignment="1" applyProtection="1">
      <alignment horizontal="left" vertical="top"/>
    </xf>
    <xf numFmtId="0" fontId="0" fillId="9" borderId="2" xfId="0" applyFont="1" applyFill="1" applyBorder="1" applyAlignment="1" applyProtection="1">
      <alignment horizontal="left" vertical="center"/>
    </xf>
    <xf numFmtId="0" fontId="0" fillId="9" borderId="2" xfId="0" applyFont="1" applyFill="1" applyBorder="1" applyAlignment="1" applyProtection="1">
      <alignment horizontal="left" vertical="top"/>
    </xf>
    <xf numFmtId="0" fontId="0" fillId="9" borderId="10" xfId="0" applyFont="1" applyFill="1" applyBorder="1" applyAlignment="1" applyProtection="1">
      <alignment horizontal="left" vertical="center"/>
    </xf>
    <xf numFmtId="168" fontId="3" fillId="2" borderId="2" xfId="0" applyNumberFormat="1" applyFont="1" applyFill="1" applyBorder="1" applyAlignment="1" applyProtection="1">
      <alignment horizontal="right" vertical="center"/>
    </xf>
    <xf numFmtId="168" fontId="1" fillId="2" borderId="2" xfId="0" applyNumberFormat="1" applyFont="1" applyFill="1" applyBorder="1" applyAlignment="1" applyProtection="1">
      <alignment horizontal="left" vertical="top"/>
    </xf>
    <xf numFmtId="0" fontId="0" fillId="9" borderId="40" xfId="0" applyFont="1" applyFill="1" applyBorder="1" applyAlignment="1" applyProtection="1">
      <alignment horizontal="left" vertical="center"/>
    </xf>
    <xf numFmtId="0" fontId="0" fillId="9" borderId="41" xfId="0" applyFont="1" applyFill="1" applyBorder="1" applyAlignment="1" applyProtection="1">
      <alignment horizontal="left" vertical="center"/>
    </xf>
    <xf numFmtId="0" fontId="1" fillId="9" borderId="19" xfId="0" applyFont="1" applyFill="1" applyBorder="1" applyAlignment="1" applyProtection="1">
      <alignment horizontal="left" vertical="top"/>
    </xf>
    <xf numFmtId="0" fontId="1" fillId="9" borderId="20" xfId="0" applyFont="1" applyFill="1" applyBorder="1" applyAlignment="1" applyProtection="1">
      <alignment horizontal="left" vertical="top"/>
    </xf>
    <xf numFmtId="0" fontId="1" fillId="9" borderId="21" xfId="0" applyFont="1" applyFill="1" applyBorder="1" applyAlignment="1" applyProtection="1">
      <alignment horizontal="left" vertical="top"/>
    </xf>
    <xf numFmtId="3" fontId="1" fillId="2" borderId="9" xfId="0" applyNumberFormat="1" applyFont="1" applyFill="1" applyBorder="1" applyAlignment="1" applyProtection="1">
      <alignment horizontal="left" vertical="top"/>
      <protection locked="0"/>
    </xf>
    <xf numFmtId="3" fontId="1" fillId="2" borderId="13" xfId="0" applyNumberFormat="1" applyFont="1" applyFill="1" applyBorder="1" applyAlignment="1" applyProtection="1">
      <alignment horizontal="left" vertical="top"/>
      <protection locked="0"/>
    </xf>
    <xf numFmtId="166" fontId="1" fillId="2" borderId="1" xfId="0" applyNumberFormat="1" applyFont="1" applyFill="1" applyBorder="1" applyAlignment="1" applyProtection="1">
      <alignment horizontal="center" vertical="center"/>
      <protection locked="0"/>
    </xf>
    <xf numFmtId="166" fontId="1" fillId="2" borderId="1" xfId="0" applyNumberFormat="1" applyFont="1" applyFill="1" applyBorder="1" applyAlignment="1" applyProtection="1">
      <alignment horizontal="left" vertical="top"/>
      <protection locked="0"/>
    </xf>
    <xf numFmtId="165" fontId="1" fillId="2" borderId="1" xfId="0" applyNumberFormat="1" applyFont="1" applyFill="1" applyBorder="1" applyAlignment="1" applyProtection="1">
      <alignment horizontal="center" vertical="center"/>
      <protection locked="0"/>
    </xf>
    <xf numFmtId="165" fontId="1" fillId="2" borderId="1" xfId="0" applyNumberFormat="1" applyFont="1" applyFill="1" applyBorder="1" applyAlignment="1" applyProtection="1">
      <alignment horizontal="left" vertical="top"/>
      <protection locked="0"/>
    </xf>
    <xf numFmtId="3" fontId="1" fillId="2" borderId="1" xfId="0" applyNumberFormat="1" applyFont="1" applyFill="1" applyBorder="1" applyAlignment="1" applyProtection="1">
      <alignment horizontal="right" vertical="center"/>
      <protection locked="0"/>
    </xf>
    <xf numFmtId="3" fontId="1" fillId="2" borderId="1" xfId="0" applyNumberFormat="1" applyFont="1" applyFill="1" applyBorder="1" applyAlignment="1" applyProtection="1">
      <alignment horizontal="left" vertical="top"/>
      <protection locked="0"/>
    </xf>
    <xf numFmtId="166" fontId="1" fillId="2" borderId="9" xfId="0" applyNumberFormat="1" applyFont="1" applyFill="1" applyBorder="1" applyAlignment="1" applyProtection="1">
      <alignment horizontal="center" vertical="center"/>
      <protection locked="0"/>
    </xf>
    <xf numFmtId="166" fontId="1" fillId="2" borderId="13" xfId="0" applyNumberFormat="1" applyFont="1" applyFill="1" applyBorder="1" applyAlignment="1" applyProtection="1">
      <alignment horizontal="center" vertical="center"/>
      <protection locked="0"/>
    </xf>
    <xf numFmtId="165" fontId="1" fillId="2" borderId="9" xfId="0" applyNumberFormat="1" applyFont="1" applyFill="1" applyBorder="1" applyAlignment="1" applyProtection="1">
      <alignment horizontal="center" vertical="center"/>
      <protection locked="0"/>
    </xf>
    <xf numFmtId="165" fontId="1" fillId="2" borderId="13" xfId="0" applyNumberFormat="1" applyFont="1" applyFill="1" applyBorder="1" applyAlignment="1" applyProtection="1">
      <alignment horizontal="center" vertical="center"/>
      <protection locked="0"/>
    </xf>
    <xf numFmtId="0" fontId="1" fillId="2" borderId="9" xfId="0" applyFont="1" applyFill="1" applyBorder="1" applyAlignment="1" applyProtection="1">
      <alignment horizontal="left" vertical="center"/>
      <protection locked="0"/>
    </xf>
    <xf numFmtId="0" fontId="1" fillId="2" borderId="5" xfId="0" applyFont="1" applyFill="1" applyBorder="1" applyAlignment="1" applyProtection="1">
      <alignment horizontal="left" vertical="center"/>
      <protection locked="0"/>
    </xf>
    <xf numFmtId="0" fontId="1" fillId="2" borderId="13" xfId="0" applyFont="1" applyFill="1" applyBorder="1" applyAlignment="1" applyProtection="1">
      <alignment horizontal="left" vertical="center"/>
      <protection locked="0"/>
    </xf>
    <xf numFmtId="3" fontId="1" fillId="2" borderId="9" xfId="0" applyNumberFormat="1" applyFont="1" applyFill="1" applyBorder="1" applyAlignment="1" applyProtection="1">
      <alignment horizontal="right" vertical="center"/>
      <protection locked="0"/>
    </xf>
    <xf numFmtId="3" fontId="1" fillId="2" borderId="5" xfId="0" applyNumberFormat="1" applyFont="1" applyFill="1" applyBorder="1" applyAlignment="1" applyProtection="1">
      <alignment horizontal="right" vertical="center"/>
      <protection locked="0"/>
    </xf>
    <xf numFmtId="3" fontId="1" fillId="2" borderId="13" xfId="0" applyNumberFormat="1" applyFont="1" applyFill="1" applyBorder="1" applyAlignment="1" applyProtection="1">
      <alignment horizontal="right" vertical="center"/>
      <protection locked="0"/>
    </xf>
    <xf numFmtId="0" fontId="0" fillId="9" borderId="14" xfId="0" applyFont="1" applyFill="1" applyBorder="1" applyAlignment="1" applyProtection="1">
      <alignment horizontal="center" vertical="center" wrapText="1"/>
    </xf>
    <xf numFmtId="0" fontId="0" fillId="9" borderId="15" xfId="0" applyFont="1" applyFill="1" applyBorder="1" applyAlignment="1" applyProtection="1">
      <alignment horizontal="center" vertical="center" wrapText="1"/>
    </xf>
    <xf numFmtId="0" fontId="0" fillId="9" borderId="11" xfId="0" applyFont="1" applyFill="1" applyBorder="1" applyAlignment="1" applyProtection="1">
      <alignment horizontal="center" vertical="center" wrapText="1"/>
    </xf>
    <xf numFmtId="0" fontId="0" fillId="9" borderId="12" xfId="0" applyFont="1" applyFill="1" applyBorder="1" applyAlignment="1" applyProtection="1">
      <alignment horizontal="center" vertical="center" wrapText="1"/>
    </xf>
    <xf numFmtId="0" fontId="0" fillId="9" borderId="2" xfId="0" applyFont="1" applyFill="1" applyBorder="1" applyAlignment="1" applyProtection="1">
      <alignment horizontal="center" vertical="center"/>
    </xf>
    <xf numFmtId="0" fontId="1" fillId="2" borderId="4" xfId="0" applyFont="1" applyFill="1" applyBorder="1" applyAlignment="1" applyProtection="1">
      <alignment horizontal="left" vertical="center"/>
    </xf>
    <xf numFmtId="0" fontId="1" fillId="3" borderId="4" xfId="0" applyFont="1" applyFill="1" applyBorder="1" applyAlignment="1" applyProtection="1">
      <alignment horizontal="left" vertical="top"/>
    </xf>
    <xf numFmtId="0" fontId="27" fillId="8" borderId="1" xfId="0" applyFont="1" applyFill="1" applyBorder="1" applyAlignment="1" applyProtection="1">
      <alignment horizontal="left" vertical="center"/>
    </xf>
    <xf numFmtId="0" fontId="15" fillId="8" borderId="1" xfId="0" applyFont="1" applyFill="1" applyBorder="1" applyAlignment="1" applyProtection="1">
      <alignment horizontal="left" vertical="top"/>
    </xf>
    <xf numFmtId="0" fontId="23"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right" vertical="top"/>
    </xf>
    <xf numFmtId="0" fontId="25" fillId="0" borderId="0" xfId="0" applyFont="1" applyFill="1" applyBorder="1" applyAlignment="1" applyProtection="1">
      <alignment horizontal="left" vertical="center" wrapText="1"/>
    </xf>
    <xf numFmtId="0" fontId="1" fillId="2" borderId="4" xfId="0" applyFont="1" applyFill="1" applyBorder="1" applyAlignment="1" applyProtection="1">
      <alignment horizontal="left" vertical="center" wrapText="1"/>
    </xf>
    <xf numFmtId="0" fontId="1" fillId="3" borderId="0" xfId="0" applyFont="1" applyFill="1" applyBorder="1" applyAlignment="1" applyProtection="1">
      <alignment horizontal="left" vertical="top"/>
    </xf>
    <xf numFmtId="0" fontId="17" fillId="9" borderId="13" xfId="0" applyFont="1" applyFill="1" applyBorder="1" applyAlignment="1" applyProtection="1">
      <alignment horizontal="left" vertical="center"/>
    </xf>
    <xf numFmtId="0" fontId="17" fillId="9" borderId="1" xfId="0" applyFont="1" applyFill="1" applyBorder="1" applyAlignment="1" applyProtection="1">
      <alignment horizontal="left" vertical="center"/>
    </xf>
    <xf numFmtId="166" fontId="17" fillId="2" borderId="1" xfId="0" applyNumberFormat="1" applyFont="1" applyFill="1" applyBorder="1" applyAlignment="1" applyProtection="1">
      <alignment horizontal="center" vertical="center"/>
      <protection locked="0"/>
    </xf>
    <xf numFmtId="20" fontId="17" fillId="5" borderId="9" xfId="0" applyNumberFormat="1" applyFont="1" applyFill="1" applyBorder="1" applyAlignment="1" applyProtection="1">
      <alignment horizontal="center" vertical="center"/>
      <protection locked="0"/>
    </xf>
    <xf numFmtId="0" fontId="17" fillId="5" borderId="39" xfId="0" applyFont="1" applyFill="1" applyBorder="1" applyAlignment="1" applyProtection="1">
      <alignment horizontal="center" vertical="center"/>
      <protection locked="0"/>
    </xf>
    <xf numFmtId="0" fontId="0" fillId="5" borderId="1" xfId="0" applyFont="1" applyFill="1" applyBorder="1" applyAlignment="1" applyProtection="1">
      <alignment horizontal="left" vertical="center"/>
      <protection locked="0"/>
    </xf>
    <xf numFmtId="0" fontId="0" fillId="5" borderId="3" xfId="0" applyFont="1" applyFill="1" applyBorder="1" applyAlignment="1" applyProtection="1">
      <alignment horizontal="left" vertical="center"/>
      <protection locked="0"/>
    </xf>
    <xf numFmtId="0" fontId="0" fillId="5" borderId="20" xfId="0" applyFont="1" applyFill="1" applyBorder="1" applyAlignment="1" applyProtection="1">
      <alignment horizontal="left" vertical="center"/>
      <protection locked="0"/>
    </xf>
    <xf numFmtId="0" fontId="26" fillId="8" borderId="16" xfId="0" applyFont="1" applyFill="1" applyBorder="1" applyAlignment="1">
      <alignment horizontal="left" vertical="center" wrapText="1"/>
    </xf>
    <xf numFmtId="0" fontId="26" fillId="8" borderId="16" xfId="0" applyFont="1" applyFill="1" applyBorder="1" applyAlignment="1">
      <alignment horizontal="left" vertical="top"/>
    </xf>
    <xf numFmtId="0" fontId="27" fillId="8" borderId="44" xfId="0" applyFont="1" applyFill="1" applyBorder="1" applyAlignment="1">
      <alignment horizontal="left" vertical="center"/>
    </xf>
    <xf numFmtId="0" fontId="0" fillId="2" borderId="19" xfId="0" applyFont="1" applyFill="1" applyBorder="1" applyAlignment="1" applyProtection="1">
      <alignment horizontal="left" vertical="center"/>
      <protection locked="0"/>
    </xf>
    <xf numFmtId="0" fontId="0" fillId="2" borderId="20" xfId="0" applyFont="1" applyFill="1" applyBorder="1" applyAlignment="1" applyProtection="1">
      <alignment horizontal="left" vertical="center"/>
      <protection locked="0"/>
    </xf>
    <xf numFmtId="0" fontId="0" fillId="2" borderId="21" xfId="0" applyFont="1" applyFill="1" applyBorder="1" applyAlignment="1" applyProtection="1">
      <alignment horizontal="left" vertical="center"/>
      <protection locked="0"/>
    </xf>
    <xf numFmtId="0" fontId="0" fillId="2" borderId="47" xfId="0" applyFont="1" applyFill="1" applyBorder="1" applyAlignment="1" applyProtection="1">
      <alignment horizontal="left" vertical="center"/>
      <protection locked="0"/>
    </xf>
    <xf numFmtId="0" fontId="0" fillId="2" borderId="46" xfId="0" applyFont="1" applyFill="1" applyBorder="1" applyAlignment="1" applyProtection="1">
      <alignment horizontal="left" vertical="center"/>
      <protection locked="0"/>
    </xf>
    <xf numFmtId="0" fontId="0" fillId="2" borderId="43" xfId="0" applyFont="1" applyFill="1" applyBorder="1" applyAlignment="1" applyProtection="1">
      <alignment horizontal="left" vertical="center"/>
      <protection locked="0"/>
    </xf>
    <xf numFmtId="0" fontId="0" fillId="2" borderId="51" xfId="0" applyFont="1" applyFill="1" applyBorder="1" applyAlignment="1" applyProtection="1">
      <alignment horizontal="left" vertical="center"/>
      <protection locked="0"/>
    </xf>
    <xf numFmtId="0" fontId="0" fillId="2" borderId="5" xfId="0" applyFont="1" applyFill="1" applyBorder="1" applyAlignment="1" applyProtection="1">
      <alignment horizontal="left" vertical="center"/>
      <protection locked="0"/>
    </xf>
    <xf numFmtId="0" fontId="0" fillId="2" borderId="13" xfId="0" applyFont="1" applyFill="1" applyBorder="1" applyAlignment="1" applyProtection="1">
      <alignment horizontal="left" vertical="center"/>
      <protection locked="0"/>
    </xf>
    <xf numFmtId="0" fontId="3" fillId="3" borderId="1" xfId="0" applyFont="1" applyFill="1" applyBorder="1" applyAlignment="1" applyProtection="1">
      <alignment horizontal="left" vertical="center"/>
    </xf>
    <xf numFmtId="0" fontId="1" fillId="3" borderId="9" xfId="0" applyFont="1" applyFill="1" applyBorder="1" applyAlignment="1" applyProtection="1">
      <alignment horizontal="left" vertical="center"/>
    </xf>
    <xf numFmtId="0" fontId="1" fillId="2" borderId="17" xfId="0" applyFont="1" applyFill="1" applyBorder="1" applyAlignment="1" applyProtection="1">
      <alignment horizontal="left" vertical="center"/>
      <protection locked="0"/>
    </xf>
    <xf numFmtId="0" fontId="16" fillId="3" borderId="13" xfId="0" applyFont="1" applyFill="1" applyBorder="1" applyAlignment="1" applyProtection="1">
      <alignment horizontal="left" vertical="center"/>
    </xf>
    <xf numFmtId="0" fontId="17" fillId="3" borderId="1" xfId="0" applyFont="1" applyFill="1" applyBorder="1" applyAlignment="1" applyProtection="1">
      <alignment horizontal="left" vertical="center"/>
    </xf>
    <xf numFmtId="0" fontId="1" fillId="3" borderId="1" xfId="0" applyFont="1" applyFill="1" applyBorder="1" applyAlignment="1" applyProtection="1">
      <alignment horizontal="left" vertical="center"/>
    </xf>
    <xf numFmtId="0" fontId="1" fillId="5" borderId="1" xfId="0" applyFont="1" applyFill="1" applyBorder="1" applyAlignment="1" applyProtection="1">
      <alignment horizontal="left" vertical="center"/>
      <protection locked="0"/>
    </xf>
    <xf numFmtId="0" fontId="1" fillId="5" borderId="3" xfId="0" applyFont="1" applyFill="1" applyBorder="1" applyAlignment="1" applyProtection="1">
      <alignment horizontal="left" vertical="center"/>
      <protection locked="0"/>
    </xf>
    <xf numFmtId="0" fontId="3" fillId="3" borderId="9" xfId="0" applyFont="1" applyFill="1" applyBorder="1" applyAlignment="1" applyProtection="1">
      <alignment horizontal="left" vertical="center"/>
    </xf>
    <xf numFmtId="0" fontId="1" fillId="4" borderId="13" xfId="0" applyFont="1" applyFill="1" applyBorder="1" applyAlignment="1" applyProtection="1">
      <alignment horizontal="left"/>
    </xf>
    <xf numFmtId="0" fontId="1" fillId="3" borderId="3" xfId="0" applyFont="1" applyFill="1" applyBorder="1" applyAlignment="1" applyProtection="1">
      <alignment horizontal="left" vertical="center"/>
    </xf>
    <xf numFmtId="0" fontId="1" fillId="3" borderId="11" xfId="0" applyFont="1" applyFill="1" applyBorder="1" applyAlignment="1" applyProtection="1">
      <alignment horizontal="left" vertical="center"/>
    </xf>
    <xf numFmtId="0" fontId="3" fillId="3" borderId="14" xfId="0" applyFont="1" applyFill="1" applyBorder="1" applyAlignment="1" applyProtection="1">
      <alignment horizontal="center" vertical="center" wrapText="1"/>
    </xf>
    <xf numFmtId="0" fontId="3" fillId="3" borderId="15" xfId="0" applyFont="1" applyFill="1" applyBorder="1" applyAlignment="1" applyProtection="1">
      <alignment horizontal="center" vertical="center" wrapText="1"/>
    </xf>
    <xf numFmtId="0" fontId="3" fillId="3" borderId="11" xfId="0" applyFont="1" applyFill="1" applyBorder="1" applyAlignment="1" applyProtection="1">
      <alignment horizontal="center" vertical="center" wrapText="1"/>
    </xf>
    <xf numFmtId="0" fontId="3" fillId="3" borderId="12" xfId="0" applyFont="1" applyFill="1" applyBorder="1" applyAlignment="1" applyProtection="1">
      <alignment horizontal="center" vertical="center" wrapText="1"/>
    </xf>
    <xf numFmtId="0" fontId="3" fillId="3" borderId="2" xfId="0" applyFont="1" applyFill="1" applyBorder="1" applyAlignment="1" applyProtection="1">
      <alignment horizontal="center" vertical="center"/>
    </xf>
    <xf numFmtId="0" fontId="3" fillId="3" borderId="3" xfId="0" applyFont="1" applyFill="1" applyBorder="1" applyAlignment="1" applyProtection="1">
      <alignment horizontal="center" vertical="center"/>
    </xf>
    <xf numFmtId="0" fontId="1" fillId="3" borderId="3" xfId="0" applyFont="1" applyFill="1" applyBorder="1" applyAlignment="1" applyProtection="1">
      <alignment horizontal="left" vertical="top"/>
    </xf>
    <xf numFmtId="0" fontId="3" fillId="3" borderId="3" xfId="0" applyFont="1" applyFill="1" applyBorder="1" applyAlignment="1" applyProtection="1">
      <alignment horizontal="left" vertical="center"/>
    </xf>
    <xf numFmtId="0" fontId="1" fillId="2" borderId="5" xfId="0" applyFont="1" applyFill="1" applyBorder="1" applyAlignment="1" applyProtection="1">
      <alignment horizontal="left" vertical="top"/>
      <protection locked="0"/>
    </xf>
    <xf numFmtId="0" fontId="1" fillId="0" borderId="5" xfId="0" applyFont="1" applyBorder="1" applyAlignment="1" applyProtection="1">
      <alignment horizontal="left" vertical="top"/>
      <protection locked="0"/>
    </xf>
    <xf numFmtId="0" fontId="1" fillId="0" borderId="13" xfId="0" applyFont="1" applyBorder="1" applyAlignment="1" applyProtection="1">
      <alignment horizontal="left" vertical="top"/>
      <protection locked="0"/>
    </xf>
    <xf numFmtId="0" fontId="1" fillId="3" borderId="1" xfId="0" applyFont="1" applyFill="1" applyBorder="1" applyAlignment="1" applyProtection="1">
      <alignment horizontal="left" vertical="top"/>
    </xf>
    <xf numFmtId="0" fontId="1" fillId="3" borderId="2" xfId="0" applyFont="1" applyFill="1" applyBorder="1" applyAlignment="1" applyProtection="1">
      <alignment horizontal="left" vertical="top"/>
    </xf>
    <xf numFmtId="0" fontId="3" fillId="3" borderId="2" xfId="0" applyFont="1" applyFill="1" applyBorder="1" applyAlignment="1" applyProtection="1">
      <alignment horizontal="left" vertical="center"/>
    </xf>
    <xf numFmtId="0" fontId="3" fillId="3" borderId="16" xfId="0" applyFont="1" applyFill="1" applyBorder="1" applyAlignment="1" applyProtection="1">
      <alignment horizontal="left" vertical="center"/>
    </xf>
    <xf numFmtId="0" fontId="1" fillId="3" borderId="16" xfId="0" applyFont="1" applyFill="1" applyBorder="1" applyAlignment="1" applyProtection="1">
      <alignment horizontal="left" vertical="top"/>
    </xf>
    <xf numFmtId="0" fontId="3" fillId="3" borderId="16" xfId="0" applyFont="1" applyFill="1" applyBorder="1" applyAlignment="1" applyProtection="1">
      <alignment horizontal="center" vertical="center"/>
    </xf>
    <xf numFmtId="0" fontId="3" fillId="3" borderId="19" xfId="0" applyFont="1" applyFill="1" applyBorder="1" applyAlignment="1" applyProtection="1">
      <alignment horizontal="center" vertical="center"/>
    </xf>
    <xf numFmtId="0" fontId="3" fillId="3" borderId="21" xfId="0" applyFont="1" applyFill="1" applyBorder="1" applyAlignment="1" applyProtection="1">
      <alignment horizontal="center" vertical="center"/>
    </xf>
    <xf numFmtId="164" fontId="1" fillId="2" borderId="42" xfId="1" applyFont="1" applyFill="1" applyBorder="1" applyAlignment="1" applyProtection="1">
      <alignment horizontal="left" vertical="top"/>
      <protection locked="0"/>
    </xf>
    <xf numFmtId="164" fontId="1" fillId="2" borderId="43" xfId="1" applyFont="1" applyFill="1" applyBorder="1" applyAlignment="1" applyProtection="1">
      <alignment horizontal="left" vertical="top"/>
      <protection locked="0"/>
    </xf>
    <xf numFmtId="0" fontId="1" fillId="3" borderId="2" xfId="0" applyFont="1" applyFill="1" applyBorder="1" applyAlignment="1" applyProtection="1">
      <alignment horizontal="left" vertical="center"/>
    </xf>
    <xf numFmtId="0" fontId="3" fillId="3" borderId="10" xfId="0" applyFont="1" applyFill="1" applyBorder="1" applyAlignment="1" applyProtection="1">
      <alignment horizontal="left" vertical="center"/>
    </xf>
    <xf numFmtId="0" fontId="3" fillId="3" borderId="40" xfId="0" applyFont="1" applyFill="1" applyBorder="1" applyAlignment="1" applyProtection="1">
      <alignment horizontal="left" vertical="center"/>
    </xf>
    <xf numFmtId="0" fontId="3" fillId="3" borderId="41" xfId="0" applyFont="1" applyFill="1" applyBorder="1" applyAlignment="1" applyProtection="1">
      <alignment horizontal="left" vertical="center"/>
    </xf>
    <xf numFmtId="0" fontId="1" fillId="3" borderId="16" xfId="0" applyFont="1" applyFill="1" applyBorder="1" applyAlignment="1" applyProtection="1">
      <alignment horizontal="left" vertical="center"/>
    </xf>
    <xf numFmtId="0" fontId="1" fillId="2" borderId="19" xfId="0" applyFont="1" applyFill="1" applyBorder="1" applyAlignment="1" applyProtection="1">
      <alignment horizontal="left" vertical="top"/>
      <protection locked="0"/>
    </xf>
    <xf numFmtId="0" fontId="1" fillId="2" borderId="20" xfId="0" applyFont="1" applyFill="1" applyBorder="1" applyAlignment="1" applyProtection="1">
      <alignment horizontal="left" vertical="top"/>
      <protection locked="0"/>
    </xf>
    <xf numFmtId="0" fontId="1" fillId="2" borderId="21" xfId="0" applyFont="1" applyFill="1" applyBorder="1" applyAlignment="1" applyProtection="1">
      <alignment horizontal="left" vertical="top"/>
      <protection locked="0"/>
    </xf>
    <xf numFmtId="0" fontId="1" fillId="3" borderId="14" xfId="0" applyFont="1" applyFill="1" applyBorder="1" applyAlignment="1" applyProtection="1">
      <alignment horizontal="left" vertical="center"/>
    </xf>
    <xf numFmtId="0" fontId="1" fillId="3" borderId="14" xfId="0" applyFont="1" applyFill="1" applyBorder="1" applyAlignment="1" applyProtection="1">
      <alignment horizontal="left" vertical="top"/>
    </xf>
    <xf numFmtId="0" fontId="1" fillId="3" borderId="10" xfId="0" applyFont="1" applyFill="1" applyBorder="1" applyAlignment="1" applyProtection="1">
      <alignment horizontal="right" vertical="center"/>
    </xf>
    <xf numFmtId="0" fontId="1" fillId="3" borderId="19" xfId="0" applyFont="1" applyFill="1" applyBorder="1" applyAlignment="1" applyProtection="1">
      <alignment horizontal="left" vertical="center"/>
    </xf>
    <xf numFmtId="0" fontId="1" fillId="3" borderId="20" xfId="0" applyFont="1" applyFill="1" applyBorder="1" applyAlignment="1" applyProtection="1">
      <alignment horizontal="left" vertical="center"/>
    </xf>
    <xf numFmtId="0" fontId="1" fillId="3" borderId="20" xfId="0" applyFont="1" applyFill="1" applyBorder="1" applyAlignment="1" applyProtection="1">
      <alignment horizontal="right" vertical="center"/>
    </xf>
    <xf numFmtId="0" fontId="1" fillId="3" borderId="21" xfId="0" applyFont="1" applyFill="1" applyBorder="1" applyAlignment="1" applyProtection="1">
      <alignment horizontal="right" vertical="center"/>
    </xf>
    <xf numFmtId="0" fontId="1" fillId="3" borderId="5" xfId="0" applyFont="1" applyFill="1" applyBorder="1" applyAlignment="1" applyProtection="1">
      <alignment horizontal="left" vertical="center"/>
    </xf>
    <xf numFmtId="0" fontId="1" fillId="3" borderId="10" xfId="0" applyFont="1" applyFill="1" applyBorder="1" applyAlignment="1" applyProtection="1">
      <alignment horizontal="left" vertical="center"/>
    </xf>
    <xf numFmtId="0" fontId="3" fillId="3" borderId="14" xfId="0" applyFont="1" applyFill="1" applyBorder="1" applyAlignment="1" applyProtection="1">
      <alignment horizontal="left" vertical="center"/>
    </xf>
    <xf numFmtId="0" fontId="3" fillId="3" borderId="30" xfId="0" applyFont="1" applyFill="1" applyBorder="1" applyAlignment="1" applyProtection="1">
      <alignment horizontal="left" vertical="center"/>
    </xf>
    <xf numFmtId="0" fontId="3" fillId="3" borderId="11" xfId="0" applyFont="1" applyFill="1" applyBorder="1" applyAlignment="1" applyProtection="1">
      <alignment horizontal="left" vertical="center"/>
    </xf>
    <xf numFmtId="0" fontId="3" fillId="3" borderId="4" xfId="0" applyFont="1" applyFill="1" applyBorder="1" applyAlignment="1" applyProtection="1">
      <alignment horizontal="left" vertical="center"/>
    </xf>
    <xf numFmtId="0" fontId="3" fillId="3" borderId="31" xfId="0" applyFont="1" applyFill="1" applyBorder="1" applyAlignment="1" applyProtection="1">
      <alignment horizontal="left" vertical="center"/>
    </xf>
    <xf numFmtId="0" fontId="13" fillId="4" borderId="17" xfId="0" applyFont="1" applyFill="1" applyBorder="1" applyAlignment="1" applyProtection="1">
      <alignment horizontal="center" vertical="center"/>
    </xf>
    <xf numFmtId="0" fontId="13" fillId="4" borderId="18" xfId="0" applyFont="1" applyFill="1" applyBorder="1" applyAlignment="1" applyProtection="1">
      <alignment horizontal="center" vertical="center"/>
    </xf>
    <xf numFmtId="0" fontId="3" fillId="3" borderId="5" xfId="0" applyFont="1" applyFill="1" applyBorder="1" applyAlignment="1" applyProtection="1">
      <alignment horizontal="center" vertical="center"/>
    </xf>
    <xf numFmtId="0" fontId="1" fillId="3" borderId="13" xfId="0" applyFont="1" applyFill="1" applyBorder="1" applyAlignment="1" applyProtection="1">
      <alignment horizontal="left" vertical="top"/>
    </xf>
    <xf numFmtId="0" fontId="13" fillId="3" borderId="8" xfId="0" applyFont="1" applyFill="1" applyBorder="1" applyAlignment="1" applyProtection="1">
      <alignment horizontal="center" vertical="top"/>
    </xf>
    <xf numFmtId="0" fontId="13" fillId="3" borderId="6" xfId="0" applyFont="1" applyFill="1" applyBorder="1" applyAlignment="1" applyProtection="1">
      <alignment horizontal="center" vertical="top"/>
    </xf>
    <xf numFmtId="0" fontId="3" fillId="3" borderId="44" xfId="0" applyFont="1" applyFill="1" applyBorder="1" applyAlignment="1" applyProtection="1">
      <alignment horizontal="center" vertical="center"/>
    </xf>
    <xf numFmtId="0" fontId="3" fillId="3" borderId="20" xfId="0" applyFont="1" applyFill="1" applyBorder="1" applyAlignment="1" applyProtection="1">
      <alignment horizontal="center" vertical="center"/>
    </xf>
    <xf numFmtId="0" fontId="3" fillId="3" borderId="45" xfId="0" applyFont="1" applyFill="1" applyBorder="1" applyAlignment="1" applyProtection="1">
      <alignment horizontal="center" vertical="center"/>
    </xf>
    <xf numFmtId="0" fontId="3" fillId="3" borderId="42" xfId="0" applyFont="1" applyFill="1" applyBorder="1" applyAlignment="1" applyProtection="1">
      <alignment horizontal="center" vertical="center"/>
    </xf>
    <xf numFmtId="0" fontId="3" fillId="3" borderId="46" xfId="0" applyFont="1" applyFill="1" applyBorder="1" applyAlignment="1" applyProtection="1">
      <alignment horizontal="center" vertical="center"/>
    </xf>
    <xf numFmtId="0" fontId="3" fillId="3" borderId="7" xfId="0" applyFont="1" applyFill="1" applyBorder="1" applyAlignment="1" applyProtection="1">
      <alignment horizontal="left" vertical="center"/>
    </xf>
    <xf numFmtId="0" fontId="1" fillId="3" borderId="7" xfId="0" applyFont="1" applyFill="1" applyBorder="1" applyAlignment="1" applyProtection="1">
      <alignment horizontal="left" vertical="top"/>
    </xf>
    <xf numFmtId="0" fontId="3" fillId="3" borderId="7" xfId="0" applyFont="1" applyFill="1" applyBorder="1" applyAlignment="1" applyProtection="1">
      <alignment horizontal="center" vertical="center"/>
    </xf>
    <xf numFmtId="0" fontId="1" fillId="3" borderId="8" xfId="0" applyFont="1" applyFill="1" applyBorder="1" applyAlignment="1" applyProtection="1">
      <alignment horizontal="left" vertical="top"/>
    </xf>
    <xf numFmtId="0" fontId="3" fillId="3" borderId="25" xfId="0" applyFont="1" applyFill="1" applyBorder="1" applyAlignment="1" applyProtection="1">
      <alignment horizontal="center" vertical="center"/>
    </xf>
    <xf numFmtId="0" fontId="3" fillId="3" borderId="48" xfId="0" applyFont="1" applyFill="1" applyBorder="1" applyAlignment="1" applyProtection="1">
      <alignment horizontal="center" vertical="center"/>
    </xf>
    <xf numFmtId="0" fontId="1" fillId="3" borderId="3" xfId="0" applyFont="1" applyFill="1" applyBorder="1" applyAlignment="1" applyProtection="1">
      <alignment horizontal="center" vertical="center"/>
    </xf>
    <xf numFmtId="0" fontId="3" fillId="3" borderId="11" xfId="0" applyFont="1" applyFill="1" applyBorder="1" applyAlignment="1" applyProtection="1">
      <alignment horizontal="center" vertical="center"/>
    </xf>
    <xf numFmtId="0" fontId="1" fillId="3" borderId="11" xfId="0" applyFont="1" applyFill="1" applyBorder="1" applyAlignment="1" applyProtection="1">
      <alignment horizontal="left" vertical="top"/>
    </xf>
    <xf numFmtId="0" fontId="3" fillId="3" borderId="4" xfId="0" applyFont="1" applyFill="1" applyBorder="1" applyAlignment="1" applyProtection="1">
      <alignment horizontal="center" vertical="center"/>
    </xf>
    <xf numFmtId="0" fontId="3" fillId="3" borderId="37" xfId="0" applyFont="1" applyFill="1" applyBorder="1" applyAlignment="1" applyProtection="1">
      <alignment horizontal="left" vertical="center"/>
    </xf>
    <xf numFmtId="0" fontId="3" fillId="3" borderId="32" xfId="0" applyFont="1" applyFill="1" applyBorder="1" applyAlignment="1" applyProtection="1">
      <alignment horizontal="left" vertical="center"/>
    </xf>
    <xf numFmtId="0" fontId="3" fillId="3" borderId="38" xfId="0" applyFont="1" applyFill="1" applyBorder="1" applyAlignment="1" applyProtection="1">
      <alignment horizontal="left" vertical="center"/>
    </xf>
    <xf numFmtId="0" fontId="3" fillId="3" borderId="22" xfId="0" applyFont="1" applyFill="1" applyBorder="1" applyAlignment="1" applyProtection="1">
      <alignment horizontal="left" vertical="center"/>
    </xf>
    <xf numFmtId="0" fontId="3" fillId="3" borderId="23" xfId="0" applyFont="1" applyFill="1" applyBorder="1" applyAlignment="1" applyProtection="1">
      <alignment horizontal="left" vertical="center"/>
    </xf>
    <xf numFmtId="0" fontId="3" fillId="3" borderId="24" xfId="0" applyFont="1" applyFill="1" applyBorder="1" applyAlignment="1" applyProtection="1">
      <alignment horizontal="left" vertical="center"/>
    </xf>
    <xf numFmtId="0" fontId="13" fillId="3" borderId="19" xfId="0" applyFont="1" applyFill="1" applyBorder="1" applyAlignment="1" applyProtection="1">
      <alignment horizontal="center" vertical="center"/>
    </xf>
    <xf numFmtId="0" fontId="13" fillId="3" borderId="21" xfId="0" applyFont="1" applyFill="1" applyBorder="1" applyAlignment="1" applyProtection="1">
      <alignment horizontal="center" vertical="center"/>
    </xf>
    <xf numFmtId="0" fontId="1" fillId="3" borderId="25" xfId="0" applyFont="1" applyFill="1" applyBorder="1" applyAlignment="1" applyProtection="1">
      <alignment horizontal="left" vertical="center"/>
    </xf>
    <xf numFmtId="0" fontId="1" fillId="3" borderId="26" xfId="0" applyFont="1" applyFill="1" applyBorder="1" applyAlignment="1" applyProtection="1">
      <alignment horizontal="left" vertical="top"/>
    </xf>
    <xf numFmtId="0" fontId="1" fillId="3" borderId="27" xfId="0" applyFont="1" applyFill="1" applyBorder="1" applyAlignment="1" applyProtection="1">
      <alignment horizontal="left" vertical="top"/>
    </xf>
    <xf numFmtId="0" fontId="1" fillId="3" borderId="28" xfId="0" applyFont="1" applyFill="1" applyBorder="1" applyAlignment="1" applyProtection="1">
      <alignment horizontal="left" vertical="center"/>
    </xf>
    <xf numFmtId="0" fontId="1" fillId="3" borderId="29" xfId="0" applyFont="1" applyFill="1" applyBorder="1" applyAlignment="1" applyProtection="1">
      <alignment horizontal="left" vertical="top"/>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top"/>
    </xf>
    <xf numFmtId="0" fontId="1" fillId="3" borderId="24" xfId="0" applyFont="1" applyFill="1" applyBorder="1" applyAlignment="1" applyProtection="1">
      <alignment horizontal="left" vertical="top"/>
    </xf>
    <xf numFmtId="0" fontId="1" fillId="3" borderId="9" xfId="0" applyFont="1" applyFill="1" applyBorder="1" applyAlignment="1" applyProtection="1">
      <alignment horizontal="left" vertical="top"/>
    </xf>
    <xf numFmtId="0" fontId="3" fillId="3" borderId="0" xfId="0" applyFont="1" applyFill="1" applyBorder="1" applyAlignment="1" applyProtection="1">
      <alignment horizontal="left" vertical="center"/>
    </xf>
    <xf numFmtId="0" fontId="3" fillId="3" borderId="32" xfId="0" applyFont="1" applyFill="1" applyBorder="1" applyAlignment="1" applyProtection="1">
      <alignment horizontal="center" vertical="center"/>
    </xf>
    <xf numFmtId="0" fontId="1" fillId="7" borderId="19" xfId="0" applyFont="1" applyFill="1" applyBorder="1" applyAlignment="1" applyProtection="1">
      <alignment horizontal="left" vertical="center"/>
    </xf>
    <xf numFmtId="0" fontId="1" fillId="7" borderId="20" xfId="0" applyFont="1" applyFill="1" applyBorder="1" applyAlignment="1" applyProtection="1">
      <alignment horizontal="left" vertical="center"/>
    </xf>
    <xf numFmtId="0" fontId="1" fillId="7" borderId="21" xfId="0" applyFont="1" applyFill="1" applyBorder="1" applyAlignment="1" applyProtection="1">
      <alignment horizontal="left" vertical="center"/>
    </xf>
    <xf numFmtId="0" fontId="20" fillId="3" borderId="16" xfId="0" applyFont="1" applyFill="1" applyBorder="1" applyAlignment="1" applyProtection="1">
      <alignment horizontal="left" vertical="center"/>
    </xf>
    <xf numFmtId="0" fontId="1" fillId="7" borderId="16" xfId="0" applyFont="1" applyFill="1" applyBorder="1" applyAlignment="1" applyProtection="1">
      <alignment horizontal="left" vertical="center"/>
    </xf>
    <xf numFmtId="0" fontId="20" fillId="7" borderId="19" xfId="0" applyFont="1" applyFill="1" applyBorder="1" applyAlignment="1" applyProtection="1">
      <alignment horizontal="left" vertical="center"/>
    </xf>
    <xf numFmtId="0" fontId="20" fillId="7" borderId="20" xfId="0" applyFont="1" applyFill="1" applyBorder="1" applyAlignment="1" applyProtection="1">
      <alignment horizontal="left" vertical="center"/>
    </xf>
    <xf numFmtId="0" fontId="20" fillId="7" borderId="21" xfId="0" applyFont="1" applyFill="1" applyBorder="1" applyAlignment="1" applyProtection="1">
      <alignment horizontal="left" vertical="center"/>
    </xf>
    <xf numFmtId="0" fontId="1" fillId="3" borderId="37" xfId="0" applyFont="1" applyFill="1" applyBorder="1" applyAlignment="1" applyProtection="1">
      <alignment horizontal="left" vertical="center"/>
    </xf>
    <xf numFmtId="0" fontId="1" fillId="3" borderId="32" xfId="0" applyFont="1" applyFill="1" applyBorder="1" applyAlignment="1" applyProtection="1">
      <alignment horizontal="left" vertical="top"/>
    </xf>
    <xf numFmtId="0" fontId="1" fillId="3" borderId="38" xfId="0" applyFont="1" applyFill="1" applyBorder="1" applyAlignment="1" applyProtection="1">
      <alignment horizontal="left" vertical="top"/>
    </xf>
    <xf numFmtId="0" fontId="1" fillId="3" borderId="32" xfId="0" applyFont="1" applyFill="1" applyBorder="1" applyAlignment="1" applyProtection="1">
      <alignment horizontal="left" vertical="center"/>
    </xf>
    <xf numFmtId="0" fontId="1" fillId="3" borderId="38" xfId="0" applyFont="1" applyFill="1" applyBorder="1" applyAlignment="1" applyProtection="1">
      <alignment horizontal="left" vertical="center"/>
    </xf>
    <xf numFmtId="0" fontId="1" fillId="3" borderId="50" xfId="0" applyFont="1" applyFill="1" applyBorder="1" applyAlignment="1" applyProtection="1">
      <alignment horizontal="left" vertical="center"/>
    </xf>
    <xf numFmtId="0" fontId="10" fillId="0" borderId="0" xfId="0" applyFont="1" applyFill="1" applyBorder="1" applyAlignment="1" applyProtection="1">
      <alignment horizontal="left" vertical="center" wrapText="1"/>
    </xf>
    <xf numFmtId="0" fontId="18" fillId="0" borderId="0" xfId="0" applyFont="1" applyFill="1" applyBorder="1" applyAlignment="1" applyProtection="1">
      <alignment horizontal="right" vertical="top"/>
    </xf>
    <xf numFmtId="0" fontId="3"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top"/>
    </xf>
    <xf numFmtId="0" fontId="1" fillId="2" borderId="0" xfId="0" applyFont="1" applyFill="1" applyAlignment="1" applyProtection="1">
      <alignment horizontal="right" vertical="top"/>
    </xf>
    <xf numFmtId="0" fontId="1" fillId="2" borderId="0" xfId="0" applyFont="1" applyFill="1" applyAlignment="1" applyProtection="1">
      <alignment horizontal="left" vertical="top"/>
    </xf>
    <xf numFmtId="0" fontId="1" fillId="3" borderId="7" xfId="0" applyFont="1" applyFill="1" applyBorder="1" applyAlignment="1" applyProtection="1">
      <alignment horizontal="left" vertical="center"/>
    </xf>
    <xf numFmtId="167" fontId="1" fillId="2" borderId="3" xfId="0" applyNumberFormat="1" applyFont="1" applyFill="1" applyBorder="1" applyAlignment="1" applyProtection="1">
      <alignment horizontal="center" vertical="top"/>
      <protection locked="0"/>
    </xf>
    <xf numFmtId="167" fontId="1" fillId="2" borderId="3" xfId="0" applyNumberFormat="1" applyFont="1" applyFill="1" applyBorder="1" applyAlignment="1" applyProtection="1">
      <alignment horizontal="left" vertical="top"/>
      <protection locked="0"/>
    </xf>
    <xf numFmtId="0" fontId="1" fillId="3" borderId="33" xfId="0" applyFont="1" applyFill="1" applyBorder="1" applyAlignment="1" applyProtection="1">
      <alignment horizontal="left" vertical="center"/>
    </xf>
    <xf numFmtId="0" fontId="1" fillId="3" borderId="34" xfId="0" applyFont="1" applyFill="1" applyBorder="1" applyAlignment="1" applyProtection="1">
      <alignment horizontal="left" vertical="top"/>
    </xf>
    <xf numFmtId="0" fontId="1" fillId="7" borderId="22" xfId="0" applyFont="1" applyFill="1" applyBorder="1" applyAlignment="1" applyProtection="1">
      <alignment horizontal="left" vertical="center"/>
    </xf>
    <xf numFmtId="0" fontId="1" fillId="7" borderId="36" xfId="0" applyFont="1" applyFill="1" applyBorder="1" applyAlignment="1" applyProtection="1">
      <alignment horizontal="left" vertical="top"/>
    </xf>
    <xf numFmtId="0" fontId="1" fillId="7" borderId="35" xfId="0" applyFont="1" applyFill="1" applyBorder="1" applyAlignment="1" applyProtection="1">
      <alignment horizontal="left" vertical="top"/>
    </xf>
    <xf numFmtId="0" fontId="3" fillId="2" borderId="4" xfId="0" applyFont="1" applyFill="1" applyBorder="1" applyAlignment="1" applyProtection="1">
      <alignment horizontal="left" vertical="center"/>
      <protection locked="0"/>
    </xf>
    <xf numFmtId="0" fontId="1" fillId="2" borderId="4" xfId="0" applyFont="1" applyFill="1" applyBorder="1" applyAlignment="1" applyProtection="1">
      <alignment horizontal="left" vertical="top"/>
      <protection locked="0"/>
    </xf>
    <xf numFmtId="4" fontId="1" fillId="2" borderId="1" xfId="0" applyNumberFormat="1" applyFont="1" applyFill="1" applyBorder="1" applyAlignment="1" applyProtection="1">
      <alignment horizontal="right" vertical="center"/>
      <protection locked="0"/>
    </xf>
    <xf numFmtId="4" fontId="1" fillId="2" borderId="2" xfId="0" applyNumberFormat="1" applyFont="1" applyFill="1" applyBorder="1" applyAlignment="1" applyProtection="1">
      <alignment horizontal="right" vertical="center"/>
      <protection locked="0"/>
    </xf>
    <xf numFmtId="4" fontId="1" fillId="2" borderId="3" xfId="0" applyNumberFormat="1" applyFont="1" applyFill="1" applyBorder="1" applyAlignment="1" applyProtection="1">
      <alignment horizontal="right" vertical="center"/>
      <protection locked="0"/>
    </xf>
    <xf numFmtId="4" fontId="1" fillId="2" borderId="9" xfId="0" applyNumberFormat="1" applyFont="1" applyFill="1" applyBorder="1" applyAlignment="1" applyProtection="1">
      <alignment horizontal="right" vertical="center"/>
      <protection locked="0"/>
    </xf>
    <xf numFmtId="0" fontId="1" fillId="0" borderId="13" xfId="0" applyFont="1" applyBorder="1" applyAlignment="1" applyProtection="1">
      <protection locked="0"/>
    </xf>
    <xf numFmtId="4" fontId="1" fillId="2" borderId="14" xfId="0" applyNumberFormat="1" applyFont="1" applyFill="1" applyBorder="1" applyAlignment="1" applyProtection="1">
      <alignment horizontal="right" vertical="center"/>
      <protection locked="0"/>
    </xf>
    <xf numFmtId="0" fontId="1" fillId="0" borderId="15" xfId="0" applyFont="1" applyBorder="1" applyAlignment="1" applyProtection="1">
      <protection locked="0"/>
    </xf>
    <xf numFmtId="0" fontId="3" fillId="3" borderId="13" xfId="0" applyFont="1" applyFill="1" applyBorder="1" applyAlignment="1" applyProtection="1">
      <alignment horizontal="center" vertical="center"/>
    </xf>
    <xf numFmtId="0" fontId="13" fillId="3" borderId="11" xfId="0" applyFont="1" applyFill="1" applyBorder="1" applyAlignment="1" applyProtection="1">
      <alignment horizontal="center" vertical="top"/>
    </xf>
    <xf numFmtId="0" fontId="13" fillId="3" borderId="12" xfId="0" applyFont="1" applyFill="1" applyBorder="1" applyAlignment="1" applyProtection="1">
      <alignment horizontal="center" vertical="top"/>
    </xf>
    <xf numFmtId="0" fontId="1" fillId="5" borderId="1" xfId="0" applyFont="1" applyFill="1" applyBorder="1" applyAlignment="1" applyProtection="1">
      <alignment horizontal="left" vertical="top"/>
      <protection locked="0"/>
    </xf>
    <xf numFmtId="166" fontId="1" fillId="2" borderId="1" xfId="0" applyNumberFormat="1" applyFont="1" applyFill="1" applyBorder="1" applyAlignment="1" applyProtection="1">
      <alignment horizontal="left" vertical="center"/>
      <protection locked="0"/>
    </xf>
    <xf numFmtId="165" fontId="1" fillId="2" borderId="1" xfId="0" applyNumberFormat="1" applyFont="1" applyFill="1" applyBorder="1" applyAlignment="1" applyProtection="1">
      <alignment horizontal="left" vertical="center"/>
      <protection locked="0"/>
    </xf>
    <xf numFmtId="0" fontId="11" fillId="0" borderId="0" xfId="0" applyFont="1" applyFill="1" applyBorder="1" applyAlignment="1" applyProtection="1">
      <alignment horizontal="left" vertical="top"/>
    </xf>
    <xf numFmtId="0" fontId="3" fillId="3" borderId="13" xfId="0" applyFont="1" applyFill="1" applyBorder="1" applyAlignment="1" applyProtection="1">
      <alignment horizontal="left" vertical="center"/>
    </xf>
  </cellXfs>
  <cellStyles count="2">
    <cellStyle name="Komma" xfId="1" builtinId="3"/>
    <cellStyle name="Normal" xfId="0" builtinId="0"/>
  </cellStyles>
  <dxfs count="0"/>
  <tableStyles count="0" defaultTableStyle="TableStyleMedium9" defaultPivotStyle="PivotStyleLight16"/>
  <colors>
    <mruColors>
      <color rgb="FFD9DADA"/>
      <color rgb="FF003B5C"/>
      <color rgb="FFDD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19050</xdr:colOff>
      <xdr:row>11</xdr:row>
      <xdr:rowOff>142873</xdr:rowOff>
    </xdr:from>
    <xdr:to>
      <xdr:col>6</xdr:col>
      <xdr:colOff>485775</xdr:colOff>
      <xdr:row>27</xdr:row>
      <xdr:rowOff>152400</xdr:rowOff>
    </xdr:to>
    <xdr:sp macro="" textlink="">
      <xdr:nvSpPr>
        <xdr:cNvPr id="2" name="TekstSylinder 1">
          <a:extLst>
            <a:ext uri="{FF2B5EF4-FFF2-40B4-BE49-F238E27FC236}">
              <a16:creationId xmlns:a16="http://schemas.microsoft.com/office/drawing/2014/main" id="{00000000-0008-0000-0800-000002000000}"/>
            </a:ext>
          </a:extLst>
        </xdr:cNvPr>
        <xdr:cNvSpPr txBox="1"/>
      </xdr:nvSpPr>
      <xdr:spPr>
        <a:xfrm>
          <a:off x="19050" y="2133598"/>
          <a:ext cx="5038725" cy="29051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b-NO" sz="1100" b="1"/>
            <a:t>Sette</a:t>
          </a:r>
          <a:r>
            <a:rPr lang="nb-NO" sz="1100" b="1" baseline="0"/>
            <a:t> inn rader</a:t>
          </a:r>
        </a:p>
        <a:p>
          <a:endParaRPr lang="nb-NO" sz="1100" b="1" baseline="0"/>
        </a:p>
        <a:p>
          <a:r>
            <a:rPr lang="nb-NO" sz="1100" b="0" baseline="0"/>
            <a:t>På enkelte skjema vil det være ønskelig å legge til flere rader enn det som i utgangspunktet er i skjemaet, og at den nye raden får samme celle-inndeling som raden under. Dette kan gjøres på følgende måte:</a:t>
          </a:r>
        </a:p>
        <a:p>
          <a:endParaRPr lang="nb-NO" sz="1100" b="0" baseline="0"/>
        </a:p>
        <a:p>
          <a:r>
            <a:rPr lang="nb-NO" sz="1100" b="0" baseline="0"/>
            <a:t>Hvis du vil sette inn en rad, merker du raden eller en celle i raden over stedet der du vil sette inn den nye raden. Hvis du for eksempel vil sette inn en ny rad over rad 10, kan du høyreklikke på radnummeret, slik at raden blir merkert, og deretter velge </a:t>
          </a:r>
          <a:r>
            <a:rPr lang="nb-NO" sz="1100" b="1" baseline="0"/>
            <a:t>Sett inn</a:t>
          </a:r>
          <a:r>
            <a:rPr lang="nb-NO" sz="1100" b="0" baseline="0"/>
            <a:t>. </a:t>
          </a:r>
        </a:p>
        <a:p>
          <a:endParaRPr lang="nb-NO" sz="1100" b="0" baseline="0"/>
        </a:p>
        <a:p>
          <a:r>
            <a:rPr lang="nb-NO" sz="1100" b="0" baseline="0"/>
            <a:t>Hvis  en eller flere av cellene i en rad som kopieres er sammenslått av flere celler, vil tilsvarende celler splittes opp i den nye raden. For å få samme formattering  i cellene på de nye linjene, kan cellen i den opprinnelige raden kopieres ved å høyreklikke på cellen, og velge </a:t>
          </a:r>
          <a:r>
            <a:rPr lang="nb-NO" sz="1100" b="1" baseline="0"/>
            <a:t>Kopier</a:t>
          </a:r>
          <a:r>
            <a:rPr lang="nb-NO" sz="1100" b="0" baseline="0"/>
            <a:t>, og deretter  velge </a:t>
          </a:r>
          <a:r>
            <a:rPr lang="nb-NO" sz="1100" b="1" baseline="0"/>
            <a:t>Lim inn</a:t>
          </a:r>
          <a:r>
            <a:rPr lang="nb-NO" sz="1100" b="0" baseline="0"/>
            <a:t> i tilsvarende celle i den nye raden. Alternativt kan hele raden kopieres på samme måte, ved å markere hele raden.</a:t>
          </a:r>
          <a:endParaRPr lang="nb-NO" sz="1100" b="1" baseline="0"/>
        </a:p>
      </xdr:txBody>
    </xdr:sp>
    <xdr:clientData/>
  </xdr:twoCellAnchor>
  <xdr:twoCellAnchor>
    <xdr:from>
      <xdr:col>0</xdr:col>
      <xdr:colOff>38100</xdr:colOff>
      <xdr:row>3</xdr:row>
      <xdr:rowOff>0</xdr:rowOff>
    </xdr:from>
    <xdr:to>
      <xdr:col>6</xdr:col>
      <xdr:colOff>428625</xdr:colOff>
      <xdr:row>10</xdr:row>
      <xdr:rowOff>171450</xdr:rowOff>
    </xdr:to>
    <xdr:sp macro="" textlink="">
      <xdr:nvSpPr>
        <xdr:cNvPr id="3" name="TekstSylinder 2">
          <a:extLst>
            <a:ext uri="{FF2B5EF4-FFF2-40B4-BE49-F238E27FC236}">
              <a16:creationId xmlns:a16="http://schemas.microsoft.com/office/drawing/2014/main" id="{00000000-0008-0000-0800-000003000000}"/>
            </a:ext>
          </a:extLst>
        </xdr:cNvPr>
        <xdr:cNvSpPr txBox="1"/>
      </xdr:nvSpPr>
      <xdr:spPr>
        <a:xfrm>
          <a:off x="38100" y="533400"/>
          <a:ext cx="4962525" cy="1447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b-NO" sz="1100" b="1">
              <a:solidFill>
                <a:schemeClr val="dk1"/>
              </a:solidFill>
              <a:latin typeface="+mn-lt"/>
              <a:ea typeface="+mn-ea"/>
              <a:cs typeface="+mn-cs"/>
            </a:rPr>
            <a:t>Oppheve arkbeskyttlse</a:t>
          </a:r>
        </a:p>
        <a:p>
          <a:endParaRPr lang="nb-NO" sz="1100">
            <a:solidFill>
              <a:schemeClr val="dk1"/>
            </a:solidFill>
            <a:latin typeface="+mn-lt"/>
            <a:ea typeface="+mn-ea"/>
            <a:cs typeface="+mn-cs"/>
          </a:endParaRPr>
        </a:p>
        <a:p>
          <a:r>
            <a:rPr lang="nb-NO" sz="1100">
              <a:solidFill>
                <a:schemeClr val="dk1"/>
              </a:solidFill>
              <a:latin typeface="+mn-lt"/>
              <a:ea typeface="+mn-ea"/>
              <a:cs typeface="+mn-cs"/>
            </a:rPr>
            <a:t>Arkbeskyttelsen er slått på i skjemaet. Dette er gjort for at en ikke skal kunne endr e celler med formler i. Arkbeskyttelsen kan slås av i Excel. </a:t>
          </a:r>
          <a:br>
            <a:rPr lang="nb-NO" sz="1100">
              <a:solidFill>
                <a:schemeClr val="dk1"/>
              </a:solidFill>
              <a:latin typeface="+mn-lt"/>
              <a:ea typeface="+mn-ea"/>
              <a:cs typeface="+mn-cs"/>
            </a:rPr>
          </a:br>
          <a:r>
            <a:rPr lang="nb-NO" sz="1100">
              <a:solidFill>
                <a:schemeClr val="dk1"/>
              </a:solidFill>
              <a:latin typeface="+mn-lt"/>
              <a:ea typeface="+mn-ea"/>
              <a:cs typeface="+mn-cs"/>
            </a:rPr>
            <a:t>I Excel 2007 gjøres dette i kategorien </a:t>
          </a:r>
          <a:r>
            <a:rPr lang="nb-NO" sz="1100" b="1">
              <a:solidFill>
                <a:schemeClr val="dk1"/>
              </a:solidFill>
              <a:latin typeface="+mn-lt"/>
              <a:ea typeface="+mn-ea"/>
              <a:cs typeface="+mn-cs"/>
            </a:rPr>
            <a:t>Se gjennom </a:t>
          </a:r>
          <a:r>
            <a:rPr lang="nb-NO" sz="1100">
              <a:solidFill>
                <a:schemeClr val="dk1"/>
              </a:solidFill>
              <a:latin typeface="+mn-lt"/>
              <a:ea typeface="+mn-ea"/>
              <a:cs typeface="+mn-cs"/>
            </a:rPr>
            <a:t>ved å klikke </a:t>
          </a:r>
          <a:r>
            <a:rPr lang="nb-NO" sz="1100" b="1">
              <a:solidFill>
                <a:schemeClr val="dk1"/>
              </a:solidFill>
              <a:latin typeface="+mn-lt"/>
              <a:ea typeface="+mn-ea"/>
              <a:cs typeface="+mn-cs"/>
            </a:rPr>
            <a:t>Opphev arkbeskyttelse</a:t>
          </a:r>
          <a:r>
            <a:rPr lang="nb-NO" sz="1100">
              <a:solidFill>
                <a:schemeClr val="dk1"/>
              </a:solidFill>
              <a:latin typeface="+mn-lt"/>
              <a:ea typeface="+mn-ea"/>
              <a:cs typeface="+mn-cs"/>
            </a:rPr>
            <a:t>.</a:t>
          </a:r>
        </a:p>
        <a:p>
          <a:r>
            <a:rPr lang="nb-NO" sz="1100">
              <a:solidFill>
                <a:schemeClr val="dk1"/>
              </a:solidFill>
              <a:latin typeface="+mn-lt"/>
              <a:ea typeface="+mn-ea"/>
              <a:cs typeface="+mn-cs"/>
            </a:rPr>
            <a:t>I Excel 2003 gjøres dette ved å velge </a:t>
          </a:r>
          <a:r>
            <a:rPr lang="nb-NO" sz="1100" b="1">
              <a:solidFill>
                <a:schemeClr val="dk1"/>
              </a:solidFill>
              <a:latin typeface="+mn-lt"/>
              <a:ea typeface="+mn-ea"/>
              <a:cs typeface="+mn-cs"/>
            </a:rPr>
            <a:t>Verktøy </a:t>
          </a:r>
          <a:r>
            <a:rPr lang="nb-NO" sz="1100">
              <a:solidFill>
                <a:schemeClr val="dk1"/>
              </a:solidFill>
              <a:latin typeface="+mn-lt"/>
              <a:ea typeface="+mn-ea"/>
              <a:cs typeface="+mn-cs"/>
            </a:rPr>
            <a:t>- </a:t>
          </a:r>
          <a:r>
            <a:rPr lang="nb-NO" sz="1100" b="1">
              <a:solidFill>
                <a:schemeClr val="dk1"/>
              </a:solidFill>
              <a:latin typeface="+mn-lt"/>
              <a:ea typeface="+mn-ea"/>
              <a:cs typeface="+mn-cs"/>
            </a:rPr>
            <a:t>Beskyttelse</a:t>
          </a:r>
          <a:r>
            <a:rPr lang="nb-NO" sz="1100">
              <a:solidFill>
                <a:schemeClr val="dk1"/>
              </a:solidFill>
              <a:latin typeface="+mn-lt"/>
              <a:ea typeface="+mn-ea"/>
              <a:cs typeface="+mn-cs"/>
            </a:rPr>
            <a:t> - </a:t>
          </a:r>
          <a:r>
            <a:rPr lang="nb-NO" sz="1100" b="1">
              <a:solidFill>
                <a:schemeClr val="dk1"/>
              </a:solidFill>
              <a:latin typeface="+mn-lt"/>
              <a:ea typeface="+mn-ea"/>
              <a:cs typeface="+mn-cs"/>
            </a:rPr>
            <a:t>Opphev arkbeskyttelse</a:t>
          </a:r>
          <a:r>
            <a:rPr lang="nb-NO" sz="1100">
              <a:solidFill>
                <a:schemeClr val="dk1"/>
              </a:solidFill>
              <a:latin typeface="+mn-lt"/>
              <a:ea typeface="+mn-ea"/>
              <a:cs typeface="+mn-cs"/>
            </a:rPr>
            <a:t>.</a:t>
          </a:r>
        </a:p>
        <a:p>
          <a:endParaRPr lang="nb-NO" sz="1100" b="1"/>
        </a:p>
        <a:p>
          <a:endParaRPr lang="nb-NO" sz="1100" b="1"/>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A7C86-D26C-43CD-838B-936457482708}">
  <sheetPr>
    <pageSetUpPr fitToPage="1"/>
  </sheetPr>
  <dimension ref="A1:AE83"/>
  <sheetViews>
    <sheetView showGridLines="0" tabSelected="1" workbookViewId="0">
      <selection activeCell="E5" sqref="E5:J5"/>
    </sheetView>
  </sheetViews>
  <sheetFormatPr baseColWidth="10" defaultColWidth="9.140625" defaultRowHeight="12.75" x14ac:dyDescent="0.2"/>
  <cols>
    <col min="1" max="1" width="3.42578125" style="7" customWidth="1"/>
    <col min="2" max="2" width="9.140625" style="7"/>
    <col min="3" max="3" width="8.85546875" style="7" customWidth="1"/>
    <col min="4" max="4" width="5.7109375" style="7" customWidth="1"/>
    <col min="5" max="5" width="9.42578125" style="7" customWidth="1"/>
    <col min="6" max="6" width="5.5703125" style="7" customWidth="1"/>
    <col min="7" max="7" width="12" style="7" customWidth="1"/>
    <col min="8" max="8" width="12.5703125" style="7" customWidth="1"/>
    <col min="9" max="9" width="6.7109375" style="7" customWidth="1"/>
    <col min="10" max="10" width="6.42578125" style="7" customWidth="1"/>
    <col min="11" max="11" width="11" style="7" customWidth="1"/>
    <col min="12" max="12" width="9.85546875" style="7" customWidth="1"/>
    <col min="13" max="13" width="4.140625" style="7" customWidth="1"/>
    <col min="14" max="14" width="9.140625" style="7"/>
    <col min="15" max="15" width="3.85546875" style="7" customWidth="1"/>
    <col min="16" max="16" width="4.42578125" style="7" customWidth="1"/>
    <col min="17" max="17" width="5.7109375" style="7" customWidth="1"/>
    <col min="18" max="18" width="3.5703125" style="7" customWidth="1"/>
    <col min="19" max="19" width="10.28515625" style="7" customWidth="1"/>
    <col min="20" max="20" width="12.85546875" style="7" customWidth="1"/>
    <col min="21" max="21" width="19.28515625" style="124" customWidth="1"/>
    <col min="22" max="22" width="16.140625" style="124" customWidth="1"/>
    <col min="23" max="23" width="9.140625" style="124"/>
    <col min="24" max="24" width="20.5703125" style="124" bestFit="1" customWidth="1"/>
    <col min="25" max="31" width="9.140625" style="124"/>
    <col min="32" max="16384" width="9.140625" style="7"/>
  </cols>
  <sheetData>
    <row r="1" spans="1:31" ht="27" customHeight="1" x14ac:dyDescent="0.2">
      <c r="A1" s="405" t="s">
        <v>8</v>
      </c>
      <c r="B1" s="405"/>
      <c r="C1" s="405"/>
      <c r="D1" s="405"/>
      <c r="E1" s="405"/>
      <c r="F1" s="405"/>
      <c r="G1" s="405"/>
      <c r="H1" s="405"/>
      <c r="I1" s="405"/>
      <c r="J1" s="405"/>
      <c r="K1" s="405"/>
      <c r="L1" s="405"/>
      <c r="M1" s="405"/>
      <c r="N1" s="405"/>
      <c r="O1" s="405"/>
      <c r="P1" s="405"/>
      <c r="Q1" s="405"/>
      <c r="R1" s="172"/>
      <c r="S1" s="406">
        <v>2021</v>
      </c>
      <c r="T1" s="406"/>
    </row>
    <row r="2" spans="1:31" ht="16.5" customHeight="1" x14ac:dyDescent="0.2">
      <c r="A2" s="407" t="s">
        <v>120</v>
      </c>
      <c r="B2" s="407"/>
      <c r="C2" s="407"/>
      <c r="D2" s="407"/>
      <c r="E2" s="407"/>
      <c r="F2" s="407"/>
      <c r="G2" s="407"/>
      <c r="H2" s="407"/>
      <c r="I2" s="407"/>
      <c r="J2" s="407"/>
      <c r="K2" s="407"/>
      <c r="L2" s="407"/>
      <c r="M2" s="407"/>
      <c r="N2" s="407"/>
      <c r="O2" s="407"/>
      <c r="P2" s="407"/>
      <c r="Q2" s="407"/>
      <c r="R2" s="407"/>
      <c r="S2" s="407"/>
      <c r="T2" s="407"/>
    </row>
    <row r="3" spans="1:31" ht="8.25" customHeight="1" x14ac:dyDescent="0.2">
      <c r="A3" s="408"/>
      <c r="B3" s="402"/>
      <c r="C3" s="409"/>
      <c r="D3" s="409"/>
      <c r="E3" s="409"/>
      <c r="F3" s="409"/>
      <c r="G3" s="409"/>
      <c r="H3" s="409"/>
      <c r="I3" s="409"/>
      <c r="J3" s="409"/>
      <c r="K3" s="402"/>
      <c r="L3" s="402"/>
      <c r="M3" s="402"/>
      <c r="N3" s="402"/>
      <c r="O3" s="402"/>
      <c r="P3" s="402"/>
      <c r="Q3" s="402"/>
      <c r="R3" s="402"/>
      <c r="S3" s="402"/>
      <c r="T3" s="409"/>
      <c r="U3" s="196">
        <v>0.99998842592592585</v>
      </c>
      <c r="V3" s="197"/>
    </row>
    <row r="4" spans="1:31" ht="16.5" customHeight="1" x14ac:dyDescent="0.2">
      <c r="A4" s="418" t="s">
        <v>115</v>
      </c>
      <c r="B4" s="419"/>
      <c r="C4" s="419"/>
      <c r="D4" s="419"/>
      <c r="E4" s="419"/>
      <c r="F4" s="419"/>
      <c r="G4" s="419"/>
      <c r="H4" s="419"/>
      <c r="I4" s="419"/>
      <c r="J4" s="419"/>
      <c r="K4" s="419"/>
      <c r="L4" s="419"/>
      <c r="M4" s="419"/>
      <c r="N4" s="419"/>
      <c r="O4" s="419"/>
      <c r="P4" s="419"/>
      <c r="Q4" s="419"/>
      <c r="R4" s="419"/>
      <c r="S4" s="419"/>
      <c r="T4" s="419"/>
      <c r="U4" s="196"/>
      <c r="V4" s="197"/>
    </row>
    <row r="5" spans="1:31" s="195" customFormat="1" ht="16.7" customHeight="1" x14ac:dyDescent="0.2">
      <c r="A5" s="254" t="s">
        <v>73</v>
      </c>
      <c r="B5" s="254"/>
      <c r="C5" s="254"/>
      <c r="D5" s="254"/>
      <c r="E5" s="421"/>
      <c r="F5" s="422"/>
      <c r="G5" s="422"/>
      <c r="H5" s="422"/>
      <c r="I5" s="422"/>
      <c r="J5" s="423"/>
      <c r="K5" s="410" t="s">
        <v>40</v>
      </c>
      <c r="L5" s="411"/>
      <c r="M5" s="412"/>
      <c r="N5" s="412"/>
      <c r="O5" s="412"/>
      <c r="P5" s="412"/>
      <c r="Q5" s="193" t="s">
        <v>1</v>
      </c>
      <c r="R5" s="413"/>
      <c r="S5" s="414"/>
      <c r="T5" s="194" t="s">
        <v>105</v>
      </c>
      <c r="U5" s="124" t="s">
        <v>109</v>
      </c>
      <c r="V5" s="124">
        <v>609</v>
      </c>
      <c r="W5" s="124"/>
      <c r="X5" s="124"/>
      <c r="Y5" s="124"/>
      <c r="Z5" s="124"/>
      <c r="AA5" s="124"/>
      <c r="AB5" s="124"/>
      <c r="AC5" s="124"/>
      <c r="AD5" s="124"/>
      <c r="AE5" s="124"/>
    </row>
    <row r="6" spans="1:31" s="195" customFormat="1" ht="16.7" customHeight="1" x14ac:dyDescent="0.2">
      <c r="A6" s="254" t="s">
        <v>68</v>
      </c>
      <c r="B6" s="254"/>
      <c r="C6" s="254"/>
      <c r="D6" s="254"/>
      <c r="E6" s="235"/>
      <c r="F6" s="417"/>
      <c r="G6" s="417"/>
      <c r="H6" s="417"/>
      <c r="I6" s="417"/>
      <c r="J6" s="236"/>
      <c r="K6" s="410" t="s">
        <v>64</v>
      </c>
      <c r="L6" s="411"/>
      <c r="M6" s="412"/>
      <c r="N6" s="412"/>
      <c r="O6" s="412"/>
      <c r="P6" s="412"/>
      <c r="Q6" s="193" t="s">
        <v>1</v>
      </c>
      <c r="R6" s="413"/>
      <c r="S6" s="414"/>
      <c r="T6" s="69">
        <f>IF(OR(U6&lt;0,Z8&lt;0),0,+Z8+U6)</f>
        <v>0</v>
      </c>
      <c r="U6" s="125">
        <f>+V12</f>
        <v>0</v>
      </c>
      <c r="V6" s="124"/>
      <c r="W6" s="126" t="s">
        <v>102</v>
      </c>
      <c r="X6" s="127" t="s">
        <v>103</v>
      </c>
      <c r="Y6" s="126" t="s">
        <v>104</v>
      </c>
      <c r="Z6" s="128"/>
      <c r="AA6" s="129"/>
      <c r="AB6" s="124"/>
      <c r="AC6" s="124"/>
      <c r="AD6" s="124"/>
      <c r="AE6" s="124"/>
    </row>
    <row r="7" spans="1:31" ht="16.7" customHeight="1" x14ac:dyDescent="0.2">
      <c r="A7" s="420" t="s">
        <v>116</v>
      </c>
      <c r="B7" s="257"/>
      <c r="C7" s="257"/>
      <c r="D7" s="257"/>
      <c r="E7" s="257"/>
      <c r="F7" s="257"/>
      <c r="G7" s="257"/>
      <c r="H7" s="257"/>
      <c r="I7" s="257"/>
      <c r="J7" s="257"/>
      <c r="K7" s="257"/>
      <c r="L7" s="257"/>
      <c r="M7" s="257"/>
      <c r="N7" s="257"/>
      <c r="O7" s="257"/>
      <c r="P7" s="257"/>
      <c r="Q7" s="257"/>
      <c r="R7" s="257"/>
      <c r="S7" s="257"/>
      <c r="T7" s="257"/>
      <c r="U7" s="125"/>
      <c r="W7" s="126"/>
      <c r="X7" s="127"/>
      <c r="Y7" s="126"/>
      <c r="Z7" s="128"/>
      <c r="AA7" s="129"/>
    </row>
    <row r="8" spans="1:31" s="195" customFormat="1" ht="16.7" customHeight="1" x14ac:dyDescent="0.2">
      <c r="A8" s="254" t="s">
        <v>58</v>
      </c>
      <c r="B8" s="254"/>
      <c r="C8" s="254"/>
      <c r="D8" s="254"/>
      <c r="E8" s="424"/>
      <c r="F8" s="425"/>
      <c r="G8" s="425"/>
      <c r="H8" s="425"/>
      <c r="I8" s="425"/>
      <c r="J8" s="426"/>
      <c r="K8" s="240" t="s">
        <v>57</v>
      </c>
      <c r="L8" s="240"/>
      <c r="M8" s="415"/>
      <c r="N8" s="415"/>
      <c r="O8" s="415"/>
      <c r="P8" s="415"/>
      <c r="Q8" s="415"/>
      <c r="R8" s="415"/>
      <c r="S8" s="415"/>
      <c r="T8" s="416"/>
      <c r="U8" s="154">
        <f>+W12+X12</f>
        <v>0</v>
      </c>
      <c r="V8" s="124"/>
      <c r="W8" s="125">
        <f>IF(U8&lt;6,1,0)</f>
        <v>1</v>
      </c>
      <c r="X8" s="125">
        <f>IF(U8&lt;=12,IF(U8&gt;=6,1,0),0)</f>
        <v>0</v>
      </c>
      <c r="Y8" s="125">
        <f>IF(U8&gt;12,1,0)</f>
        <v>0</v>
      </c>
      <c r="Z8" s="128">
        <f>+X8+Y8</f>
        <v>0</v>
      </c>
      <c r="AA8" s="129"/>
      <c r="AB8" s="124"/>
      <c r="AC8" s="124"/>
      <c r="AD8" s="124"/>
      <c r="AE8" s="124"/>
    </row>
    <row r="9" spans="1:31" s="195" customFormat="1" ht="16.7" customHeight="1" x14ac:dyDescent="0.2">
      <c r="A9" s="254" t="s">
        <v>97</v>
      </c>
      <c r="B9" s="254"/>
      <c r="C9" s="254"/>
      <c r="D9" s="254"/>
      <c r="E9" s="427"/>
      <c r="F9" s="428"/>
      <c r="G9" s="428"/>
      <c r="H9" s="428"/>
      <c r="I9" s="428"/>
      <c r="J9" s="429"/>
      <c r="K9" s="240" t="s">
        <v>9</v>
      </c>
      <c r="L9" s="240"/>
      <c r="M9" s="415"/>
      <c r="N9" s="415"/>
      <c r="O9" s="415"/>
      <c r="P9" s="415"/>
      <c r="Q9" s="415"/>
      <c r="R9" s="415"/>
      <c r="S9" s="415"/>
      <c r="T9" s="416"/>
      <c r="U9" s="155">
        <f>+M5+R5</f>
        <v>0</v>
      </c>
      <c r="V9" s="124"/>
      <c r="W9" s="124"/>
      <c r="X9" s="124"/>
      <c r="Y9" s="124"/>
      <c r="Z9" s="124"/>
      <c r="AA9" s="124"/>
      <c r="AB9" s="124"/>
      <c r="AC9" s="124"/>
      <c r="AD9" s="124"/>
      <c r="AE9" s="124"/>
    </row>
    <row r="10" spans="1:31" s="195" customFormat="1" ht="17.25" customHeight="1" x14ac:dyDescent="0.2">
      <c r="A10" s="254" t="s">
        <v>71</v>
      </c>
      <c r="B10" s="254"/>
      <c r="C10" s="254"/>
      <c r="D10" s="254"/>
      <c r="E10" s="226"/>
      <c r="F10" s="226"/>
      <c r="G10" s="226"/>
      <c r="H10" s="226"/>
      <c r="I10" s="226"/>
      <c r="J10" s="226"/>
      <c r="K10" s="226"/>
      <c r="L10" s="226"/>
      <c r="M10" s="226"/>
      <c r="N10" s="226"/>
      <c r="O10" s="226"/>
      <c r="P10" s="226"/>
      <c r="Q10" s="226"/>
      <c r="R10" s="226"/>
      <c r="S10" s="226"/>
      <c r="T10" s="227"/>
      <c r="U10" s="155">
        <f>+M6+R6</f>
        <v>0</v>
      </c>
      <c r="V10" s="155">
        <f>+U10-U9</f>
        <v>0</v>
      </c>
      <c r="W10" s="124"/>
      <c r="X10" s="124"/>
      <c r="Y10" s="124"/>
      <c r="Z10" s="124"/>
      <c r="AA10" s="124"/>
      <c r="AB10" s="124"/>
      <c r="AC10" s="124"/>
      <c r="AD10" s="124"/>
      <c r="AE10" s="124"/>
    </row>
    <row r="11" spans="1:31" s="195" customFormat="1" ht="16.5" customHeight="1" x14ac:dyDescent="0.2">
      <c r="A11" s="254" t="s">
        <v>110</v>
      </c>
      <c r="B11" s="254"/>
      <c r="C11" s="254"/>
      <c r="D11" s="254"/>
      <c r="E11" s="226"/>
      <c r="F11" s="226"/>
      <c r="G11" s="226"/>
      <c r="H11" s="226"/>
      <c r="I11" s="226"/>
      <c r="J11" s="226"/>
      <c r="K11" s="226"/>
      <c r="L11" s="226"/>
      <c r="M11" s="226"/>
      <c r="N11" s="226"/>
      <c r="O11" s="226"/>
      <c r="P11" s="226"/>
      <c r="Q11" s="226"/>
      <c r="R11" s="226"/>
      <c r="S11" s="226"/>
      <c r="T11" s="227"/>
      <c r="U11" s="124"/>
      <c r="V11" s="156">
        <f>+V10</f>
        <v>0</v>
      </c>
      <c r="W11" s="124"/>
      <c r="X11" s="124"/>
      <c r="Y11" s="124"/>
      <c r="Z11" s="124"/>
      <c r="AA11" s="124"/>
      <c r="AB11" s="124"/>
      <c r="AC11" s="124"/>
      <c r="AD11" s="124"/>
      <c r="AE11" s="124"/>
    </row>
    <row r="12" spans="1:31" ht="20.45" customHeight="1" x14ac:dyDescent="0.2">
      <c r="A12" s="401"/>
      <c r="B12" s="402"/>
      <c r="C12" s="402"/>
      <c r="D12" s="402"/>
      <c r="E12" s="244"/>
      <c r="F12" s="244"/>
      <c r="G12" s="244"/>
      <c r="H12" s="244"/>
      <c r="I12" s="244"/>
      <c r="J12" s="244"/>
      <c r="K12" s="244"/>
      <c r="L12" s="244"/>
      <c r="M12" s="244"/>
      <c r="N12" s="244"/>
      <c r="O12" s="244"/>
      <c r="P12" s="244"/>
      <c r="Q12" s="244"/>
      <c r="R12" s="244"/>
      <c r="S12" s="244"/>
      <c r="T12" s="244"/>
      <c r="U12" s="124">
        <f>IF(OR(R5&lt;=0,R6&lt;=0),0,MINUTE(V10))</f>
        <v>0</v>
      </c>
      <c r="V12" s="124">
        <f>IF(V11&lt;0,0,DAY(V11))</f>
        <v>0</v>
      </c>
      <c r="W12" s="157">
        <f>IF(V10&lt;0,0,HOUR(V11))</f>
        <v>0</v>
      </c>
      <c r="X12" s="158">
        <f>+U12/60</f>
        <v>0</v>
      </c>
    </row>
    <row r="13" spans="1:31" ht="17.25" customHeight="1" x14ac:dyDescent="0.2">
      <c r="A13" s="403" t="s">
        <v>60</v>
      </c>
      <c r="B13" s="404"/>
      <c r="C13" s="404"/>
      <c r="D13" s="404"/>
      <c r="E13" s="404"/>
      <c r="F13" s="404"/>
      <c r="G13" s="404"/>
      <c r="H13" s="404"/>
      <c r="I13" s="404"/>
      <c r="J13" s="404"/>
      <c r="K13" s="404"/>
      <c r="L13" s="404"/>
      <c r="M13" s="404"/>
      <c r="N13" s="404"/>
      <c r="O13" s="404"/>
      <c r="P13" s="404"/>
      <c r="Q13" s="404"/>
      <c r="R13" s="404"/>
      <c r="S13" s="404"/>
      <c r="T13" s="404"/>
    </row>
    <row r="14" spans="1:31" ht="15.2" customHeight="1" x14ac:dyDescent="0.2">
      <c r="A14" s="400" t="s">
        <v>52</v>
      </c>
      <c r="B14" s="369"/>
      <c r="C14" s="400" t="s">
        <v>33</v>
      </c>
      <c r="D14" s="369"/>
      <c r="E14" s="368"/>
      <c r="F14" s="369"/>
      <c r="G14" s="369"/>
      <c r="H14" s="368" t="s">
        <v>31</v>
      </c>
      <c r="I14" s="369"/>
      <c r="J14" s="369"/>
      <c r="K14" s="178" t="s">
        <v>52</v>
      </c>
      <c r="L14" s="400" t="s">
        <v>66</v>
      </c>
      <c r="M14" s="369"/>
      <c r="N14" s="369"/>
      <c r="O14" s="400" t="s">
        <v>54</v>
      </c>
      <c r="P14" s="369"/>
      <c r="Q14" s="369"/>
      <c r="R14" s="396" t="s">
        <v>39</v>
      </c>
      <c r="S14" s="397"/>
      <c r="T14" s="400" t="s">
        <v>13</v>
      </c>
    </row>
    <row r="15" spans="1:31" ht="16.7" customHeight="1" x14ac:dyDescent="0.2">
      <c r="A15" s="334" t="s">
        <v>26</v>
      </c>
      <c r="B15" s="333"/>
      <c r="C15" s="332" t="s">
        <v>117</v>
      </c>
      <c r="D15" s="333"/>
      <c r="E15" s="332" t="s">
        <v>19</v>
      </c>
      <c r="F15" s="333"/>
      <c r="G15" s="333"/>
      <c r="H15" s="332" t="s">
        <v>25</v>
      </c>
      <c r="I15" s="333"/>
      <c r="J15" s="333"/>
      <c r="K15" s="179" t="s">
        <v>118</v>
      </c>
      <c r="L15" s="334" t="s">
        <v>51</v>
      </c>
      <c r="M15" s="333"/>
      <c r="N15" s="333"/>
      <c r="O15" s="334" t="s">
        <v>29</v>
      </c>
      <c r="P15" s="333"/>
      <c r="Q15" s="333"/>
      <c r="R15" s="398"/>
      <c r="S15" s="399"/>
      <c r="T15" s="334"/>
    </row>
    <row r="16" spans="1:31" ht="16.7" customHeight="1" x14ac:dyDescent="0.2">
      <c r="A16" s="380"/>
      <c r="B16" s="381"/>
      <c r="C16" s="382"/>
      <c r="D16" s="383"/>
      <c r="E16" s="218"/>
      <c r="F16" s="219"/>
      <c r="G16" s="219"/>
      <c r="H16" s="218"/>
      <c r="I16" s="219"/>
      <c r="J16" s="219"/>
      <c r="K16" s="173"/>
      <c r="L16" s="218"/>
      <c r="M16" s="219"/>
      <c r="N16" s="219"/>
      <c r="O16" s="384"/>
      <c r="P16" s="385"/>
      <c r="Q16" s="385"/>
      <c r="R16" s="378"/>
      <c r="S16" s="379"/>
      <c r="T16" s="175"/>
    </row>
    <row r="17" spans="1:31" ht="18.2" customHeight="1" x14ac:dyDescent="0.2">
      <c r="A17" s="380"/>
      <c r="B17" s="381"/>
      <c r="C17" s="382"/>
      <c r="D17" s="383"/>
      <c r="E17" s="218"/>
      <c r="F17" s="219"/>
      <c r="G17" s="219"/>
      <c r="H17" s="218"/>
      <c r="I17" s="219"/>
      <c r="J17" s="219"/>
      <c r="K17" s="173"/>
      <c r="L17" s="218"/>
      <c r="M17" s="219"/>
      <c r="N17" s="219"/>
      <c r="O17" s="384"/>
      <c r="P17" s="385"/>
      <c r="Q17" s="385"/>
      <c r="R17" s="378"/>
      <c r="S17" s="379"/>
      <c r="T17" s="175"/>
    </row>
    <row r="18" spans="1:31" ht="18.2" customHeight="1" x14ac:dyDescent="0.2">
      <c r="A18" s="380"/>
      <c r="B18" s="381"/>
      <c r="C18" s="382"/>
      <c r="D18" s="383"/>
      <c r="E18" s="218"/>
      <c r="F18" s="219"/>
      <c r="G18" s="219"/>
      <c r="H18" s="218"/>
      <c r="I18" s="219"/>
      <c r="J18" s="219"/>
      <c r="K18" s="173"/>
      <c r="L18" s="218"/>
      <c r="M18" s="219"/>
      <c r="N18" s="219"/>
      <c r="O18" s="384"/>
      <c r="P18" s="385"/>
      <c r="Q18" s="385"/>
      <c r="R18" s="378"/>
      <c r="S18" s="379"/>
      <c r="T18" s="175"/>
    </row>
    <row r="19" spans="1:31" ht="18.2" customHeight="1" x14ac:dyDescent="0.2">
      <c r="A19" s="380"/>
      <c r="B19" s="381"/>
      <c r="C19" s="382"/>
      <c r="D19" s="383"/>
      <c r="E19" s="218"/>
      <c r="F19" s="219"/>
      <c r="G19" s="219"/>
      <c r="H19" s="218"/>
      <c r="I19" s="219"/>
      <c r="J19" s="219"/>
      <c r="K19" s="173"/>
      <c r="L19" s="218"/>
      <c r="M19" s="219"/>
      <c r="N19" s="219"/>
      <c r="O19" s="384"/>
      <c r="P19" s="385"/>
      <c r="Q19" s="385"/>
      <c r="R19" s="378"/>
      <c r="S19" s="379"/>
      <c r="T19" s="175"/>
    </row>
    <row r="20" spans="1:31" ht="16.7" customHeight="1" x14ac:dyDescent="0.2">
      <c r="A20" s="380"/>
      <c r="B20" s="381"/>
      <c r="C20" s="382"/>
      <c r="D20" s="383"/>
      <c r="E20" s="218"/>
      <c r="F20" s="219"/>
      <c r="G20" s="219"/>
      <c r="H20" s="218"/>
      <c r="I20" s="219"/>
      <c r="J20" s="219"/>
      <c r="K20" s="173"/>
      <c r="L20" s="218"/>
      <c r="M20" s="219"/>
      <c r="N20" s="219"/>
      <c r="O20" s="384"/>
      <c r="P20" s="385"/>
      <c r="Q20" s="385"/>
      <c r="R20" s="378"/>
      <c r="S20" s="379"/>
      <c r="T20" s="175"/>
    </row>
    <row r="21" spans="1:31" ht="16.7" customHeight="1" x14ac:dyDescent="0.2">
      <c r="A21" s="380"/>
      <c r="B21" s="381"/>
      <c r="C21" s="382"/>
      <c r="D21" s="383"/>
      <c r="E21" s="218"/>
      <c r="F21" s="219"/>
      <c r="G21" s="219"/>
      <c r="H21" s="218"/>
      <c r="I21" s="219"/>
      <c r="J21" s="219"/>
      <c r="K21" s="173"/>
      <c r="L21" s="218"/>
      <c r="M21" s="219"/>
      <c r="N21" s="219"/>
      <c r="O21" s="384"/>
      <c r="P21" s="385"/>
      <c r="Q21" s="385"/>
      <c r="R21" s="378"/>
      <c r="S21" s="379"/>
      <c r="T21" s="175"/>
    </row>
    <row r="22" spans="1:31" ht="18.2" customHeight="1" x14ac:dyDescent="0.2">
      <c r="A22" s="386"/>
      <c r="B22" s="387"/>
      <c r="C22" s="388"/>
      <c r="D22" s="389"/>
      <c r="E22" s="390"/>
      <c r="F22" s="391"/>
      <c r="G22" s="392"/>
      <c r="H22" s="390"/>
      <c r="I22" s="391"/>
      <c r="J22" s="392"/>
      <c r="K22" s="173"/>
      <c r="L22" s="390"/>
      <c r="M22" s="391"/>
      <c r="N22" s="392"/>
      <c r="O22" s="393"/>
      <c r="P22" s="394"/>
      <c r="Q22" s="395"/>
      <c r="R22" s="378"/>
      <c r="S22" s="379"/>
      <c r="T22" s="175"/>
    </row>
    <row r="23" spans="1:31" ht="16.7" customHeight="1" x14ac:dyDescent="0.2">
      <c r="A23" s="386"/>
      <c r="B23" s="387"/>
      <c r="C23" s="388"/>
      <c r="D23" s="389"/>
      <c r="E23" s="390"/>
      <c r="F23" s="391"/>
      <c r="G23" s="392"/>
      <c r="H23" s="390"/>
      <c r="I23" s="391"/>
      <c r="J23" s="392"/>
      <c r="K23" s="173"/>
      <c r="L23" s="390"/>
      <c r="M23" s="391"/>
      <c r="N23" s="392"/>
      <c r="O23" s="393"/>
      <c r="P23" s="394"/>
      <c r="Q23" s="395"/>
      <c r="R23" s="378"/>
      <c r="S23" s="379"/>
      <c r="T23" s="175"/>
    </row>
    <row r="24" spans="1:31" ht="16.7" customHeight="1" x14ac:dyDescent="0.2">
      <c r="A24" s="380"/>
      <c r="B24" s="381"/>
      <c r="C24" s="382"/>
      <c r="D24" s="383"/>
      <c r="E24" s="218"/>
      <c r="F24" s="219"/>
      <c r="G24" s="219"/>
      <c r="H24" s="218"/>
      <c r="I24" s="219"/>
      <c r="J24" s="219"/>
      <c r="K24" s="173"/>
      <c r="L24" s="218"/>
      <c r="M24" s="219"/>
      <c r="N24" s="219"/>
      <c r="O24" s="384"/>
      <c r="P24" s="385"/>
      <c r="Q24" s="385"/>
      <c r="R24" s="378"/>
      <c r="S24" s="379"/>
      <c r="T24" s="175"/>
    </row>
    <row r="25" spans="1:31" ht="16.7" customHeight="1" x14ac:dyDescent="0.2">
      <c r="A25" s="380"/>
      <c r="B25" s="381"/>
      <c r="C25" s="382"/>
      <c r="D25" s="383"/>
      <c r="E25" s="218"/>
      <c r="F25" s="219"/>
      <c r="G25" s="219"/>
      <c r="H25" s="218"/>
      <c r="I25" s="219"/>
      <c r="J25" s="219"/>
      <c r="K25" s="173"/>
      <c r="L25" s="218"/>
      <c r="M25" s="219"/>
      <c r="N25" s="219"/>
      <c r="O25" s="384"/>
      <c r="P25" s="385"/>
      <c r="Q25" s="385"/>
      <c r="R25" s="378"/>
      <c r="S25" s="379"/>
      <c r="T25" s="175"/>
    </row>
    <row r="26" spans="1:31" ht="16.7" customHeight="1" x14ac:dyDescent="0.2">
      <c r="A26" s="380"/>
      <c r="B26" s="381"/>
      <c r="C26" s="382"/>
      <c r="D26" s="383"/>
      <c r="E26" s="218"/>
      <c r="F26" s="219"/>
      <c r="G26" s="219"/>
      <c r="H26" s="218"/>
      <c r="I26" s="219"/>
      <c r="J26" s="219"/>
      <c r="K26" s="173"/>
      <c r="L26" s="218"/>
      <c r="M26" s="219"/>
      <c r="N26" s="219"/>
      <c r="O26" s="384"/>
      <c r="P26" s="385"/>
      <c r="Q26" s="385"/>
      <c r="R26" s="378"/>
      <c r="S26" s="379"/>
      <c r="T26" s="175"/>
    </row>
    <row r="27" spans="1:31" ht="16.7" customHeight="1" x14ac:dyDescent="0.2">
      <c r="A27" s="380"/>
      <c r="B27" s="381"/>
      <c r="C27" s="382"/>
      <c r="D27" s="383"/>
      <c r="E27" s="218"/>
      <c r="F27" s="219"/>
      <c r="G27" s="219"/>
      <c r="H27" s="218"/>
      <c r="I27" s="219"/>
      <c r="J27" s="219"/>
      <c r="K27" s="173"/>
      <c r="L27" s="218"/>
      <c r="M27" s="219"/>
      <c r="N27" s="219"/>
      <c r="O27" s="384"/>
      <c r="P27" s="385"/>
      <c r="Q27" s="385"/>
      <c r="R27" s="378"/>
      <c r="S27" s="379"/>
      <c r="T27" s="175"/>
    </row>
    <row r="28" spans="1:31" ht="16.7" customHeight="1" x14ac:dyDescent="0.2">
      <c r="A28" s="368"/>
      <c r="B28" s="369"/>
      <c r="C28" s="369"/>
      <c r="D28" s="369"/>
      <c r="E28" s="369"/>
      <c r="F28" s="369"/>
      <c r="G28" s="369"/>
      <c r="H28" s="369"/>
      <c r="I28" s="369"/>
      <c r="J28" s="369"/>
      <c r="K28" s="369"/>
      <c r="L28" s="370" t="s">
        <v>18</v>
      </c>
      <c r="M28" s="285"/>
      <c r="N28" s="285"/>
      <c r="O28" s="371">
        <f>SUM(O15:Q27)</f>
        <v>0</v>
      </c>
      <c r="P28" s="372"/>
      <c r="Q28" s="372"/>
      <c r="R28" s="373" t="s">
        <v>18</v>
      </c>
      <c r="S28" s="374"/>
      <c r="T28" s="17">
        <f>SUM(T15:T27)</f>
        <v>0</v>
      </c>
    </row>
    <row r="29" spans="1:31" s="16" customFormat="1" ht="16.5" customHeight="1" x14ac:dyDescent="0.2">
      <c r="A29" s="254"/>
      <c r="B29" s="255"/>
      <c r="C29" s="255"/>
      <c r="D29" s="255"/>
      <c r="E29" s="255"/>
      <c r="F29" s="255"/>
      <c r="G29" s="255"/>
      <c r="H29" s="255"/>
      <c r="I29" s="255"/>
      <c r="J29" s="255"/>
      <c r="K29" s="255"/>
      <c r="L29" s="254" t="s">
        <v>21</v>
      </c>
      <c r="M29" s="255"/>
      <c r="N29" s="255"/>
      <c r="O29" s="362"/>
      <c r="P29" s="250"/>
      <c r="Q29" s="250"/>
      <c r="R29" s="375"/>
      <c r="S29" s="376"/>
      <c r="T29" s="377"/>
      <c r="U29" s="131"/>
      <c r="V29" s="131"/>
      <c r="W29" s="131"/>
      <c r="X29" s="131"/>
      <c r="Y29" s="131"/>
      <c r="Z29" s="131"/>
      <c r="AA29" s="131"/>
      <c r="AB29" s="131"/>
      <c r="AC29" s="131"/>
      <c r="AD29" s="131"/>
      <c r="AE29" s="131"/>
    </row>
    <row r="30" spans="1:31" ht="19.7" customHeight="1" x14ac:dyDescent="0.2">
      <c r="A30" s="253"/>
      <c r="B30" s="253"/>
      <c r="C30" s="253"/>
      <c r="D30" s="253"/>
      <c r="E30" s="253"/>
      <c r="F30" s="253"/>
      <c r="G30" s="253"/>
      <c r="H30" s="253"/>
      <c r="I30" s="253"/>
      <c r="J30" s="253"/>
      <c r="K30" s="253"/>
      <c r="L30" s="253"/>
      <c r="M30" s="253"/>
      <c r="N30" s="253"/>
      <c r="O30" s="253"/>
      <c r="P30" s="253"/>
      <c r="Q30" s="253"/>
      <c r="R30" s="253"/>
      <c r="S30" s="253"/>
      <c r="T30" s="253"/>
    </row>
    <row r="31" spans="1:31" ht="16.5" customHeight="1" x14ac:dyDescent="0.2">
      <c r="A31" s="256" t="s">
        <v>59</v>
      </c>
      <c r="B31" s="257"/>
      <c r="C31" s="257"/>
      <c r="D31" s="257"/>
      <c r="E31" s="257"/>
      <c r="F31" s="257"/>
      <c r="G31" s="257"/>
      <c r="H31" s="257"/>
      <c r="I31" s="257"/>
      <c r="J31" s="257"/>
      <c r="K31" s="257"/>
      <c r="L31" s="257"/>
      <c r="M31" s="257"/>
      <c r="N31" s="257"/>
      <c r="O31" s="257"/>
      <c r="P31" s="257"/>
      <c r="Q31" s="257"/>
      <c r="R31" s="257"/>
      <c r="S31" s="257"/>
      <c r="T31" s="257"/>
    </row>
    <row r="32" spans="1:31" ht="15.95" customHeight="1" x14ac:dyDescent="0.2">
      <c r="A32" s="273"/>
      <c r="B32" s="274"/>
      <c r="C32" s="274"/>
      <c r="D32" s="274"/>
      <c r="E32" s="274"/>
      <c r="F32" s="274"/>
      <c r="G32" s="274"/>
      <c r="H32" s="274"/>
      <c r="I32" s="274"/>
      <c r="J32" s="274"/>
      <c r="K32" s="274"/>
      <c r="L32" s="274"/>
      <c r="M32" s="274"/>
      <c r="N32" s="274"/>
      <c r="O32" s="275" t="s">
        <v>3</v>
      </c>
      <c r="P32" s="255"/>
      <c r="Q32" s="255"/>
      <c r="R32" s="276" t="s">
        <v>56</v>
      </c>
      <c r="S32" s="277"/>
      <c r="T32" s="180" t="s">
        <v>13</v>
      </c>
    </row>
    <row r="33" spans="1:31" ht="15.95" customHeight="1" x14ac:dyDescent="0.2">
      <c r="A33" s="215" t="s">
        <v>91</v>
      </c>
      <c r="B33" s="216"/>
      <c r="C33" s="216"/>
      <c r="D33" s="216"/>
      <c r="E33" s="216"/>
      <c r="F33" s="216"/>
      <c r="G33" s="216"/>
      <c r="H33" s="216"/>
      <c r="I33" s="216"/>
      <c r="J33" s="216"/>
      <c r="K33" s="216"/>
      <c r="L33" s="216"/>
      <c r="M33" s="216"/>
      <c r="N33" s="216"/>
      <c r="O33" s="365"/>
      <c r="P33" s="207"/>
      <c r="Q33" s="207"/>
      <c r="R33" s="366">
        <v>3.5</v>
      </c>
      <c r="S33" s="367"/>
      <c r="T33" s="18">
        <f>+O33*R33</f>
        <v>0</v>
      </c>
    </row>
    <row r="34" spans="1:31" ht="15.95" customHeight="1" x14ac:dyDescent="0.2">
      <c r="A34" s="343" t="s">
        <v>65</v>
      </c>
      <c r="B34" s="282"/>
      <c r="C34" s="282"/>
      <c r="D34" s="352" t="s">
        <v>15</v>
      </c>
      <c r="E34" s="353"/>
      <c r="F34" s="353"/>
      <c r="G34" s="353"/>
      <c r="H34" s="222"/>
      <c r="I34" s="223"/>
      <c r="J34" s="223"/>
      <c r="K34" s="223"/>
      <c r="L34" s="223"/>
      <c r="M34" s="223"/>
      <c r="N34" s="223"/>
      <c r="O34" s="354"/>
      <c r="P34" s="223"/>
      <c r="Q34" s="223"/>
      <c r="R34" s="355">
        <v>1</v>
      </c>
      <c r="S34" s="356"/>
      <c r="T34" s="19">
        <f>+O34*R34</f>
        <v>0</v>
      </c>
    </row>
    <row r="35" spans="1:31" s="16" customFormat="1" ht="16.5" customHeight="1" x14ac:dyDescent="0.2">
      <c r="A35" s="245" t="s">
        <v>10</v>
      </c>
      <c r="B35" s="246"/>
      <c r="C35" s="246"/>
      <c r="D35" s="357" t="s">
        <v>88</v>
      </c>
      <c r="E35" s="357"/>
      <c r="F35" s="357"/>
      <c r="G35" s="358"/>
      <c r="H35" s="359"/>
      <c r="I35" s="360"/>
      <c r="J35" s="360"/>
      <c r="K35" s="360"/>
      <c r="L35" s="360"/>
      <c r="M35" s="360"/>
      <c r="N35" s="361"/>
      <c r="O35" s="362"/>
      <c r="P35" s="250"/>
      <c r="Q35" s="250"/>
      <c r="R35" s="363"/>
      <c r="S35" s="364"/>
      <c r="T35" s="22">
        <f>+O35*R35</f>
        <v>0</v>
      </c>
      <c r="U35" s="131"/>
      <c r="V35" s="131"/>
      <c r="W35" s="131"/>
      <c r="X35" s="131"/>
      <c r="Y35" s="131"/>
      <c r="Z35" s="131"/>
      <c r="AA35" s="131"/>
      <c r="AB35" s="131"/>
      <c r="AC35" s="131"/>
      <c r="AD35" s="131"/>
      <c r="AE35" s="131"/>
    </row>
    <row r="36" spans="1:31" ht="15.2" customHeight="1" x14ac:dyDescent="0.2">
      <c r="A36" s="345"/>
      <c r="B36" s="345"/>
      <c r="C36" s="345"/>
      <c r="D36" s="345"/>
      <c r="E36" s="345"/>
      <c r="F36" s="345"/>
      <c r="G36" s="345"/>
      <c r="H36" s="345"/>
      <c r="I36" s="345"/>
      <c r="J36" s="345"/>
      <c r="K36" s="345"/>
      <c r="L36" s="345"/>
      <c r="M36" s="345"/>
      <c r="N36" s="345"/>
      <c r="O36" s="345"/>
      <c r="P36" s="345"/>
      <c r="Q36" s="345"/>
      <c r="R36" s="345"/>
      <c r="S36" s="345"/>
      <c r="T36" s="345"/>
    </row>
    <row r="37" spans="1:31" ht="16.5" customHeight="1" x14ac:dyDescent="0.2">
      <c r="A37" s="181" t="s">
        <v>55</v>
      </c>
      <c r="B37" s="182"/>
      <c r="C37" s="182"/>
      <c r="D37" s="182"/>
      <c r="E37" s="182"/>
      <c r="F37" s="182"/>
      <c r="G37" s="182"/>
      <c r="H37" s="182"/>
      <c r="I37" s="182"/>
      <c r="J37" s="183"/>
      <c r="K37" s="184"/>
      <c r="L37" s="184"/>
      <c r="M37" s="346" t="s">
        <v>50</v>
      </c>
      <c r="N37" s="346"/>
      <c r="O37" s="346"/>
      <c r="P37" s="346"/>
      <c r="Q37" s="346"/>
      <c r="R37" s="346"/>
      <c r="S37" s="346"/>
      <c r="T37" s="184"/>
    </row>
    <row r="38" spans="1:31" ht="15.95" customHeight="1" x14ac:dyDescent="0.2">
      <c r="A38" s="185"/>
      <c r="B38" s="186"/>
      <c r="C38" s="186"/>
      <c r="D38" s="186"/>
      <c r="E38" s="186"/>
      <c r="F38" s="186"/>
      <c r="G38" s="186"/>
      <c r="H38" s="186"/>
      <c r="I38" s="186"/>
      <c r="J38" s="187"/>
      <c r="K38" s="189" t="s">
        <v>53</v>
      </c>
      <c r="L38" s="188" t="s">
        <v>56</v>
      </c>
      <c r="M38" s="347" t="s">
        <v>43</v>
      </c>
      <c r="N38" s="348"/>
      <c r="O38" s="349" t="s">
        <v>27</v>
      </c>
      <c r="P38" s="350"/>
      <c r="Q38" s="351"/>
      <c r="R38" s="335" t="s">
        <v>30</v>
      </c>
      <c r="S38" s="337"/>
      <c r="T38" s="190" t="s">
        <v>13</v>
      </c>
      <c r="U38" s="132"/>
    </row>
    <row r="39" spans="1:31" ht="15.95" customHeight="1" x14ac:dyDescent="0.2">
      <c r="A39" s="339" t="s">
        <v>89</v>
      </c>
      <c r="B39" s="340"/>
      <c r="C39" s="340"/>
      <c r="D39" s="340"/>
      <c r="E39" s="340"/>
      <c r="F39" s="340"/>
      <c r="G39" s="340"/>
      <c r="H39" s="340"/>
      <c r="I39" s="340"/>
      <c r="J39" s="340"/>
      <c r="K39" s="67">
        <f>IF(U6=0,IF(X8&gt;0,1,0),0)</f>
        <v>0</v>
      </c>
      <c r="L39" s="92">
        <v>200</v>
      </c>
      <c r="M39" s="174"/>
      <c r="N39" s="89">
        <f>IF(K39&gt;0,(L39*0.2)*M39,0)</f>
        <v>0</v>
      </c>
      <c r="O39" s="174"/>
      <c r="P39" s="341">
        <f>IF(K39&gt;0,(+L39*0.3)*O39,0)</f>
        <v>0</v>
      </c>
      <c r="Q39" s="342"/>
      <c r="R39" s="78"/>
      <c r="S39" s="90">
        <f>ROUND(IF(K39&gt;0,(+L39*0.5)*R39,0),0)</f>
        <v>0</v>
      </c>
      <c r="T39" s="134">
        <f>ROUND(IF(((K39*L39)-N39-P39-S39)&lt;0,0,((K39*L39)-N39-P39-S39)),0)</f>
        <v>0</v>
      </c>
    </row>
    <row r="40" spans="1:31" ht="15.2" customHeight="1" x14ac:dyDescent="0.2">
      <c r="A40" s="343" t="s">
        <v>90</v>
      </c>
      <c r="B40" s="344"/>
      <c r="C40" s="344"/>
      <c r="D40" s="344"/>
      <c r="E40" s="344"/>
      <c r="F40" s="344"/>
      <c r="G40" s="344"/>
      <c r="H40" s="344"/>
      <c r="I40" s="344"/>
      <c r="J40" s="344"/>
      <c r="K40" s="67">
        <f>IF(U6=0,IF(Y8&gt;0,1,0),0)</f>
        <v>0</v>
      </c>
      <c r="L40" s="93">
        <v>400</v>
      </c>
      <c r="M40" s="174"/>
      <c r="N40" s="89">
        <f>IF(K40&gt;0,(L40*0.2)*M40,0)</f>
        <v>0</v>
      </c>
      <c r="O40" s="87"/>
      <c r="P40" s="341">
        <f>IF(K40&gt;0,(+L40*0.3)*O40,0)</f>
        <v>0</v>
      </c>
      <c r="Q40" s="342"/>
      <c r="R40" s="27"/>
      <c r="S40" s="90">
        <f>ROUND(IF(K40&gt;0,(+L40*0.5)*R40,0),0)</f>
        <v>0</v>
      </c>
      <c r="T40" s="134">
        <f>ROUND(IF(((K40*L40)-N40-P40-S40)&lt;0,0,((K40*L40)-N40-P40-S40)),0)</f>
        <v>0</v>
      </c>
    </row>
    <row r="41" spans="1:31" s="16" customFormat="1" ht="16.5" customHeight="1" x14ac:dyDescent="0.2">
      <c r="A41" s="228" t="s">
        <v>74</v>
      </c>
      <c r="B41" s="274"/>
      <c r="C41" s="274"/>
      <c r="D41" s="274"/>
      <c r="E41" s="274"/>
      <c r="F41" s="274"/>
      <c r="G41" s="274"/>
      <c r="H41" s="274"/>
      <c r="I41" s="274"/>
      <c r="J41" s="274"/>
      <c r="K41" s="274"/>
      <c r="L41" s="274"/>
      <c r="M41" s="274"/>
      <c r="N41" s="274"/>
      <c r="O41" s="274"/>
      <c r="P41" s="274"/>
      <c r="Q41" s="274"/>
      <c r="R41" s="274"/>
      <c r="S41" s="274"/>
      <c r="T41" s="274"/>
      <c r="U41" s="131"/>
      <c r="V41" s="131"/>
      <c r="W41" s="131"/>
      <c r="X41" s="131"/>
      <c r="Y41" s="131"/>
      <c r="Z41" s="131"/>
      <c r="AA41" s="131"/>
      <c r="AB41" s="131"/>
      <c r="AC41" s="131"/>
      <c r="AD41" s="131"/>
      <c r="AE41" s="131"/>
    </row>
    <row r="42" spans="1:31" ht="18.95" customHeight="1" x14ac:dyDescent="0.2">
      <c r="A42" s="253"/>
      <c r="B42" s="253"/>
      <c r="C42" s="253"/>
      <c r="D42" s="253"/>
      <c r="E42" s="253"/>
      <c r="F42" s="253"/>
      <c r="G42" s="253"/>
      <c r="H42" s="253"/>
      <c r="I42" s="253"/>
      <c r="J42" s="253"/>
      <c r="K42" s="253"/>
      <c r="L42" s="253"/>
      <c r="M42" s="253"/>
      <c r="N42" s="253"/>
      <c r="O42" s="253"/>
      <c r="P42" s="253"/>
      <c r="Q42" s="253"/>
      <c r="R42" s="253"/>
      <c r="S42" s="253"/>
      <c r="T42" s="253"/>
    </row>
    <row r="43" spans="1:31" ht="16.5" customHeight="1" x14ac:dyDescent="0.2">
      <c r="A43" s="324" t="s">
        <v>17</v>
      </c>
      <c r="B43" s="325"/>
      <c r="C43" s="325"/>
      <c r="D43" s="325"/>
      <c r="E43" s="325"/>
      <c r="F43" s="325"/>
      <c r="G43" s="325"/>
      <c r="H43" s="325"/>
      <c r="I43" s="325"/>
      <c r="J43" s="325"/>
      <c r="K43" s="325"/>
      <c r="L43" s="325"/>
      <c r="M43" s="325"/>
      <c r="N43" s="325"/>
      <c r="O43" s="325"/>
      <c r="P43" s="325"/>
      <c r="Q43" s="325"/>
      <c r="R43" s="325"/>
      <c r="S43" s="325"/>
      <c r="T43" s="325"/>
    </row>
    <row r="44" spans="1:31" ht="15.95" customHeight="1" x14ac:dyDescent="0.2">
      <c r="A44" s="326" t="s">
        <v>35</v>
      </c>
      <c r="B44" s="327"/>
      <c r="C44" s="327"/>
      <c r="D44" s="327"/>
      <c r="E44" s="327"/>
      <c r="F44" s="327"/>
      <c r="G44" s="327"/>
      <c r="H44" s="327"/>
      <c r="I44" s="327"/>
      <c r="J44" s="327"/>
      <c r="K44" s="328" t="s">
        <v>49</v>
      </c>
      <c r="L44" s="327"/>
      <c r="M44" s="328" t="s">
        <v>45</v>
      </c>
      <c r="N44" s="327"/>
      <c r="O44" s="327"/>
      <c r="P44" s="327"/>
      <c r="Q44" s="329"/>
      <c r="R44" s="275" t="s">
        <v>47</v>
      </c>
      <c r="S44" s="275"/>
      <c r="T44" s="330" t="s">
        <v>13</v>
      </c>
    </row>
    <row r="45" spans="1:31" ht="15.95" customHeight="1" x14ac:dyDescent="0.2">
      <c r="A45" s="332" t="s">
        <v>20</v>
      </c>
      <c r="B45" s="333"/>
      <c r="C45" s="333"/>
      <c r="D45" s="333"/>
      <c r="E45" s="333"/>
      <c r="F45" s="333"/>
      <c r="G45" s="333"/>
      <c r="H45" s="333"/>
      <c r="I45" s="333"/>
      <c r="J45" s="333"/>
      <c r="K45" s="334"/>
      <c r="L45" s="333"/>
      <c r="M45" s="335" t="s">
        <v>11</v>
      </c>
      <c r="N45" s="336"/>
      <c r="O45" s="188" t="s">
        <v>2</v>
      </c>
      <c r="P45" s="337" t="s">
        <v>5</v>
      </c>
      <c r="Q45" s="338"/>
      <c r="R45" s="275"/>
      <c r="S45" s="275"/>
      <c r="T45" s="331"/>
    </row>
    <row r="46" spans="1:31" ht="15.75" customHeight="1" x14ac:dyDescent="0.2">
      <c r="A46" s="317"/>
      <c r="B46" s="317"/>
      <c r="C46" s="317"/>
      <c r="D46" s="317"/>
      <c r="E46" s="317"/>
      <c r="F46" s="317"/>
      <c r="G46" s="317"/>
      <c r="H46" s="317"/>
      <c r="I46" s="317"/>
      <c r="J46" s="317"/>
      <c r="K46" s="318"/>
      <c r="L46" s="317"/>
      <c r="M46" s="319"/>
      <c r="N46" s="320"/>
      <c r="O46" s="8" t="s">
        <v>2</v>
      </c>
      <c r="P46" s="321"/>
      <c r="Q46" s="322"/>
      <c r="R46" s="307"/>
      <c r="S46" s="307"/>
      <c r="T46" s="73"/>
    </row>
    <row r="47" spans="1:31" ht="15.75" customHeight="1" x14ac:dyDescent="0.2">
      <c r="A47" s="317"/>
      <c r="B47" s="317"/>
      <c r="C47" s="317"/>
      <c r="D47" s="317"/>
      <c r="E47" s="317"/>
      <c r="F47" s="317"/>
      <c r="G47" s="317"/>
      <c r="H47" s="317"/>
      <c r="I47" s="317"/>
      <c r="J47" s="317"/>
      <c r="K47" s="323"/>
      <c r="L47" s="317"/>
      <c r="M47" s="319"/>
      <c r="N47" s="320"/>
      <c r="O47" s="8" t="s">
        <v>2</v>
      </c>
      <c r="P47" s="321"/>
      <c r="Q47" s="322"/>
      <c r="R47" s="307"/>
      <c r="S47" s="307"/>
      <c r="T47" s="73"/>
    </row>
    <row r="48" spans="1:31" ht="15.75" customHeight="1" x14ac:dyDescent="0.2">
      <c r="A48" s="301"/>
      <c r="B48" s="301"/>
      <c r="C48" s="301"/>
      <c r="D48" s="301"/>
      <c r="E48" s="301"/>
      <c r="F48" s="301"/>
      <c r="G48" s="301"/>
      <c r="H48" s="301"/>
      <c r="I48" s="301"/>
      <c r="J48" s="301"/>
      <c r="K48" s="302"/>
      <c r="L48" s="301"/>
      <c r="M48" s="303"/>
      <c r="N48" s="304"/>
      <c r="O48" s="26" t="s">
        <v>2</v>
      </c>
      <c r="P48" s="305"/>
      <c r="Q48" s="306"/>
      <c r="R48" s="307"/>
      <c r="S48" s="307"/>
      <c r="T48" s="74"/>
    </row>
    <row r="49" spans="1:31" s="16" customFormat="1" ht="15.75" customHeight="1" x14ac:dyDescent="0.2">
      <c r="A49" s="308"/>
      <c r="B49" s="308"/>
      <c r="C49" s="308"/>
      <c r="D49" s="308"/>
      <c r="E49" s="308"/>
      <c r="F49" s="308"/>
      <c r="G49" s="308"/>
      <c r="H49" s="308"/>
      <c r="I49" s="308"/>
      <c r="J49" s="308"/>
      <c r="K49" s="309"/>
      <c r="L49" s="310"/>
      <c r="M49" s="311"/>
      <c r="N49" s="312"/>
      <c r="O49" s="31" t="s">
        <v>2</v>
      </c>
      <c r="P49" s="313"/>
      <c r="Q49" s="314"/>
      <c r="R49" s="315"/>
      <c r="S49" s="316"/>
      <c r="T49" s="21"/>
      <c r="U49" s="131"/>
      <c r="V49" s="131"/>
      <c r="W49" s="131"/>
      <c r="X49" s="131"/>
      <c r="Y49" s="131"/>
      <c r="Z49" s="131"/>
      <c r="AA49" s="131"/>
      <c r="AB49" s="131"/>
      <c r="AC49" s="131"/>
      <c r="AD49" s="131"/>
      <c r="AE49" s="131"/>
    </row>
    <row r="50" spans="1:31" ht="15.2" customHeight="1" x14ac:dyDescent="0.2">
      <c r="A50" s="292"/>
      <c r="B50" s="292"/>
      <c r="C50" s="292"/>
      <c r="D50" s="292"/>
      <c r="E50" s="292"/>
      <c r="F50" s="292"/>
      <c r="G50" s="292"/>
      <c r="H50" s="292"/>
      <c r="I50" s="292"/>
      <c r="J50" s="292"/>
      <c r="K50" s="292"/>
      <c r="L50" s="292"/>
      <c r="M50" s="292"/>
      <c r="N50" s="292"/>
      <c r="O50" s="292"/>
      <c r="P50" s="292"/>
      <c r="Q50" s="292"/>
      <c r="R50" s="292"/>
      <c r="S50" s="292"/>
      <c r="T50" s="292"/>
    </row>
    <row r="51" spans="1:31" ht="16.5" customHeight="1" x14ac:dyDescent="0.2">
      <c r="A51" s="261" t="s">
        <v>44</v>
      </c>
      <c r="B51" s="262"/>
      <c r="C51" s="262"/>
      <c r="D51" s="262"/>
      <c r="E51" s="262"/>
      <c r="F51" s="262"/>
      <c r="G51" s="262"/>
      <c r="H51" s="262"/>
      <c r="I51" s="262"/>
      <c r="J51" s="262"/>
      <c r="K51" s="262"/>
      <c r="L51" s="262"/>
      <c r="M51" s="262"/>
      <c r="N51" s="262"/>
      <c r="O51" s="262"/>
      <c r="P51" s="262"/>
      <c r="Q51" s="262"/>
      <c r="R51" s="262"/>
      <c r="S51" s="262"/>
      <c r="T51" s="263"/>
    </row>
    <row r="52" spans="1:31" ht="15.95" customHeight="1" x14ac:dyDescent="0.2">
      <c r="A52" s="293"/>
      <c r="B52" s="294"/>
      <c r="C52" s="294"/>
      <c r="D52" s="294"/>
      <c r="E52" s="294"/>
      <c r="F52" s="294"/>
      <c r="G52" s="294"/>
      <c r="H52" s="295"/>
      <c r="I52" s="276" t="s">
        <v>105</v>
      </c>
      <c r="J52" s="277"/>
      <c r="K52" s="191"/>
      <c r="L52" s="191"/>
      <c r="M52" s="275" t="s">
        <v>77</v>
      </c>
      <c r="N52" s="255"/>
      <c r="O52" s="255"/>
      <c r="P52" s="255"/>
      <c r="Q52" s="255"/>
      <c r="R52" s="255"/>
      <c r="S52" s="255"/>
      <c r="T52" s="275" t="s">
        <v>13</v>
      </c>
    </row>
    <row r="53" spans="1:31" ht="15.95" customHeight="1" x14ac:dyDescent="0.2">
      <c r="A53" s="296"/>
      <c r="B53" s="297"/>
      <c r="C53" s="297"/>
      <c r="D53" s="297"/>
      <c r="E53" s="297"/>
      <c r="F53" s="297"/>
      <c r="G53" s="297"/>
      <c r="H53" s="298"/>
      <c r="I53" s="299">
        <f>IF(U6&gt;0,U6,0)</f>
        <v>0</v>
      </c>
      <c r="J53" s="300"/>
      <c r="K53" s="180" t="s">
        <v>53</v>
      </c>
      <c r="L53" s="180" t="s">
        <v>76</v>
      </c>
      <c r="M53" s="275" t="s">
        <v>43</v>
      </c>
      <c r="N53" s="255"/>
      <c r="O53" s="275" t="s">
        <v>27</v>
      </c>
      <c r="P53" s="255"/>
      <c r="Q53" s="255"/>
      <c r="R53" s="276" t="s">
        <v>30</v>
      </c>
      <c r="S53" s="277"/>
      <c r="T53" s="255"/>
    </row>
    <row r="54" spans="1:31" ht="15.95" customHeight="1" x14ac:dyDescent="0.2">
      <c r="A54" s="280"/>
      <c r="B54" s="283" t="s">
        <v>75</v>
      </c>
      <c r="C54" s="284"/>
      <c r="D54" s="284"/>
      <c r="E54" s="215" t="s">
        <v>24</v>
      </c>
      <c r="F54" s="216"/>
      <c r="G54" s="216"/>
      <c r="H54" s="216"/>
      <c r="I54" s="216"/>
      <c r="J54" s="216"/>
      <c r="K54" s="67"/>
      <c r="L54" s="198">
        <v>609</v>
      </c>
      <c r="M54" s="81"/>
      <c r="N54" s="98">
        <f>IF(K54&gt;0,(L54*0.2)*M54,0)</f>
        <v>0</v>
      </c>
      <c r="O54" s="174"/>
      <c r="P54" s="286">
        <f>IF(K54&gt;0,(+L54*0.3)*O54,0)</f>
        <v>0</v>
      </c>
      <c r="Q54" s="287"/>
      <c r="R54" s="80"/>
      <c r="S54" s="90">
        <f>IF(K54&gt;0,(+L54*0.5)*R54,0)</f>
        <v>0</v>
      </c>
      <c r="T54" s="18">
        <f>ROUND((K54*L54)-N54-P54-S54,0)</f>
        <v>0</v>
      </c>
    </row>
    <row r="55" spans="1:31" ht="15.95" customHeight="1" x14ac:dyDescent="0.2">
      <c r="A55" s="280"/>
      <c r="B55" s="283"/>
      <c r="C55" s="284"/>
      <c r="D55" s="284"/>
      <c r="E55" s="238" t="s">
        <v>37</v>
      </c>
      <c r="F55" s="239"/>
      <c r="G55" s="239"/>
      <c r="H55" s="239"/>
      <c r="I55" s="239"/>
      <c r="J55" s="239"/>
      <c r="K55" s="85"/>
      <c r="L55" s="199">
        <v>170</v>
      </c>
      <c r="M55" s="81"/>
      <c r="N55" s="98">
        <f t="shared" ref="N55:N56" si="0">IF(K55&gt;0,(L55*0.2)*M55,0)</f>
        <v>0</v>
      </c>
      <c r="O55" s="83"/>
      <c r="P55" s="286">
        <f t="shared" ref="P55:P56" si="1">IF(K55&gt;0,(+L55*0.3)*O55,0)</f>
        <v>0</v>
      </c>
      <c r="Q55" s="287"/>
      <c r="R55" s="5"/>
      <c r="S55" s="90">
        <f t="shared" ref="S55:S56" si="2">IF(K55&gt;0,(+L55*0.5)*R55,0)</f>
        <v>0</v>
      </c>
      <c r="T55" s="18">
        <f t="shared" ref="T55:T57" si="3">ROUND((K55*L55)-N55-P55-S55,0)</f>
        <v>0</v>
      </c>
    </row>
    <row r="56" spans="1:31" ht="16.7" customHeight="1" x14ac:dyDescent="0.2">
      <c r="A56" s="281"/>
      <c r="B56" s="285"/>
      <c r="C56" s="285"/>
      <c r="D56" s="285"/>
      <c r="E56" s="238" t="s">
        <v>67</v>
      </c>
      <c r="F56" s="239"/>
      <c r="G56" s="239"/>
      <c r="H56" s="239"/>
      <c r="I56" s="239"/>
      <c r="J56" s="239"/>
      <c r="K56" s="85"/>
      <c r="L56" s="199">
        <v>94</v>
      </c>
      <c r="M56" s="81"/>
      <c r="N56" s="98">
        <f t="shared" si="0"/>
        <v>0</v>
      </c>
      <c r="O56" s="83"/>
      <c r="P56" s="286">
        <f t="shared" si="1"/>
        <v>0</v>
      </c>
      <c r="Q56" s="287"/>
      <c r="R56" s="5"/>
      <c r="S56" s="90">
        <f t="shared" si="2"/>
        <v>0</v>
      </c>
      <c r="T56" s="18">
        <f t="shared" si="3"/>
        <v>0</v>
      </c>
    </row>
    <row r="57" spans="1:31" ht="16.5" customHeight="1" x14ac:dyDescent="0.2">
      <c r="A57" s="282"/>
      <c r="B57" s="285"/>
      <c r="C57" s="285"/>
      <c r="D57" s="285"/>
      <c r="E57" s="288" t="str">
        <f>IF(Z8=1,"Siste døgn over 6 timer","Siste døgn under 6 timer")</f>
        <v>Siste døgn under 6 timer</v>
      </c>
      <c r="F57" s="289"/>
      <c r="G57" s="289"/>
      <c r="H57" s="289"/>
      <c r="I57" s="289"/>
      <c r="J57" s="289"/>
      <c r="K57" s="135">
        <f>IF(U6&gt;0,IF(OR(X8&gt;0,Y8&gt;0),1,0),0)</f>
        <v>0</v>
      </c>
      <c r="L57" s="200">
        <f>IF(K57&gt;0,IF(Z8&gt;0,IF(K54&gt;0,L54,IF(K55&gt;0,L55,IF(K56&gt;0,L56,0))),0),0)</f>
        <v>0</v>
      </c>
      <c r="M57" s="82"/>
      <c r="N57" s="136">
        <f>IF(K57&gt;0,(L57*0.2)*M57,0)</f>
        <v>0</v>
      </c>
      <c r="O57" s="84"/>
      <c r="P57" s="290">
        <f>IF(K57&gt;0,(+L57*0.3)*O57,0)</f>
        <v>0</v>
      </c>
      <c r="Q57" s="291"/>
      <c r="R57" s="27"/>
      <c r="S57" s="137">
        <f>IF(K57&gt;0,(+L57*0.5)*R57,0)</f>
        <v>0</v>
      </c>
      <c r="T57" s="138">
        <f t="shared" si="3"/>
        <v>0</v>
      </c>
    </row>
    <row r="58" spans="1:31" ht="15.2" customHeight="1" x14ac:dyDescent="0.2">
      <c r="A58" s="264" t="s">
        <v>95</v>
      </c>
      <c r="B58" s="265"/>
      <c r="C58" s="265"/>
      <c r="D58" s="265"/>
      <c r="E58" s="265"/>
      <c r="F58" s="265"/>
      <c r="G58" s="265"/>
      <c r="H58" s="265"/>
      <c r="I58" s="265"/>
      <c r="J58" s="265"/>
      <c r="K58" s="265"/>
      <c r="L58" s="265"/>
      <c r="M58" s="265"/>
      <c r="N58" s="265"/>
      <c r="O58" s="265"/>
      <c r="P58" s="265"/>
      <c r="Q58" s="265"/>
      <c r="R58" s="265"/>
      <c r="S58" s="265"/>
      <c r="T58" s="266"/>
    </row>
    <row r="59" spans="1:31" ht="15.2" customHeight="1" x14ac:dyDescent="0.2">
      <c r="A59" s="267" t="s">
        <v>111</v>
      </c>
      <c r="B59" s="268"/>
      <c r="C59" s="268"/>
      <c r="D59" s="268"/>
      <c r="E59" s="268"/>
      <c r="F59" s="268"/>
      <c r="G59" s="268"/>
      <c r="H59" s="268"/>
      <c r="I59" s="268"/>
      <c r="J59" s="268"/>
      <c r="K59" s="268"/>
      <c r="L59" s="268"/>
      <c r="M59" s="268"/>
      <c r="N59" s="268"/>
      <c r="O59" s="268"/>
      <c r="P59" s="268"/>
      <c r="Q59" s="268"/>
      <c r="R59" s="268"/>
      <c r="S59" s="268"/>
      <c r="T59" s="269"/>
    </row>
    <row r="60" spans="1:31" ht="10.5" customHeight="1" x14ac:dyDescent="0.2">
      <c r="A60" s="270" t="s">
        <v>94</v>
      </c>
      <c r="B60" s="271"/>
      <c r="C60" s="271"/>
      <c r="D60" s="271"/>
      <c r="E60" s="271"/>
      <c r="F60" s="271"/>
      <c r="G60" s="271"/>
      <c r="H60" s="271"/>
      <c r="I60" s="271"/>
      <c r="J60" s="271"/>
      <c r="K60" s="271"/>
      <c r="L60" s="271"/>
      <c r="M60" s="271"/>
      <c r="N60" s="271"/>
      <c r="O60" s="271"/>
      <c r="P60" s="271"/>
      <c r="Q60" s="271"/>
      <c r="R60" s="271"/>
      <c r="S60" s="271"/>
      <c r="T60" s="272"/>
    </row>
    <row r="61" spans="1:31" ht="21.2" customHeight="1" x14ac:dyDescent="0.2">
      <c r="A61" s="253"/>
      <c r="B61" s="253"/>
      <c r="C61" s="253"/>
      <c r="D61" s="253"/>
      <c r="E61" s="253"/>
      <c r="F61" s="253"/>
      <c r="G61" s="253"/>
      <c r="H61" s="253"/>
      <c r="I61" s="253"/>
      <c r="J61" s="253"/>
      <c r="K61" s="253"/>
      <c r="L61" s="253"/>
      <c r="M61" s="253"/>
      <c r="N61" s="253"/>
      <c r="O61" s="253"/>
      <c r="P61" s="253"/>
      <c r="Q61" s="253"/>
      <c r="R61" s="253"/>
      <c r="S61" s="253"/>
      <c r="T61" s="253"/>
    </row>
    <row r="62" spans="1:31" ht="16.5" customHeight="1" x14ac:dyDescent="0.2">
      <c r="A62" s="261" t="s">
        <v>63</v>
      </c>
      <c r="B62" s="262"/>
      <c r="C62" s="262"/>
      <c r="D62" s="262"/>
      <c r="E62" s="262"/>
      <c r="F62" s="262"/>
      <c r="G62" s="262"/>
      <c r="H62" s="262"/>
      <c r="I62" s="262"/>
      <c r="J62" s="262"/>
      <c r="K62" s="262"/>
      <c r="L62" s="262"/>
      <c r="M62" s="262"/>
      <c r="N62" s="262"/>
      <c r="O62" s="262"/>
      <c r="P62" s="262"/>
      <c r="Q62" s="262"/>
      <c r="R62" s="262"/>
      <c r="S62" s="262"/>
      <c r="T62" s="263"/>
    </row>
    <row r="63" spans="1:31" ht="15.95" customHeight="1" x14ac:dyDescent="0.2">
      <c r="A63" s="273"/>
      <c r="B63" s="274"/>
      <c r="C63" s="274"/>
      <c r="D63" s="274"/>
      <c r="E63" s="274"/>
      <c r="F63" s="274"/>
      <c r="G63" s="274"/>
      <c r="H63" s="274"/>
      <c r="I63" s="274"/>
      <c r="J63" s="274"/>
      <c r="K63" s="274"/>
      <c r="L63" s="274"/>
      <c r="M63" s="274"/>
      <c r="N63" s="274"/>
      <c r="O63" s="275" t="s">
        <v>53</v>
      </c>
      <c r="P63" s="255"/>
      <c r="Q63" s="255"/>
      <c r="R63" s="276" t="s">
        <v>56</v>
      </c>
      <c r="S63" s="277"/>
      <c r="T63" s="180" t="s">
        <v>13</v>
      </c>
    </row>
    <row r="64" spans="1:31" s="16" customFormat="1" ht="16.5" customHeight="1" x14ac:dyDescent="0.2">
      <c r="A64" s="228" t="s">
        <v>112</v>
      </c>
      <c r="B64" s="228"/>
      <c r="C64" s="228"/>
      <c r="D64" s="228"/>
      <c r="E64" s="228"/>
      <c r="F64" s="228"/>
      <c r="G64" s="228"/>
      <c r="H64" s="228"/>
      <c r="I64" s="228"/>
      <c r="J64" s="228"/>
      <c r="K64" s="228"/>
      <c r="L64" s="228"/>
      <c r="M64" s="228"/>
      <c r="N64" s="228"/>
      <c r="O64" s="258"/>
      <c r="P64" s="259"/>
      <c r="Q64" s="259"/>
      <c r="R64" s="278">
        <v>435</v>
      </c>
      <c r="S64" s="279"/>
      <c r="T64" s="22">
        <f>+O64*R64</f>
        <v>0</v>
      </c>
      <c r="U64" s="131"/>
      <c r="V64" s="131"/>
      <c r="W64" s="131"/>
      <c r="X64" s="131"/>
      <c r="Y64" s="131"/>
      <c r="Z64" s="131"/>
      <c r="AA64" s="131"/>
      <c r="AB64" s="131"/>
      <c r="AC64" s="131"/>
      <c r="AD64" s="131"/>
      <c r="AE64" s="131"/>
    </row>
    <row r="65" spans="1:31" ht="21.2" customHeight="1" x14ac:dyDescent="0.2">
      <c r="A65" s="253"/>
      <c r="B65" s="253"/>
      <c r="C65" s="253"/>
      <c r="D65" s="253"/>
      <c r="E65" s="253"/>
      <c r="F65" s="253"/>
      <c r="G65" s="253"/>
      <c r="H65" s="253"/>
      <c r="I65" s="253"/>
      <c r="J65" s="253"/>
      <c r="K65" s="253"/>
      <c r="L65" s="253"/>
      <c r="M65" s="253"/>
      <c r="N65" s="253"/>
      <c r="O65" s="253"/>
      <c r="P65" s="253"/>
      <c r="Q65" s="253"/>
      <c r="R65" s="253"/>
      <c r="S65" s="253"/>
      <c r="T65" s="253"/>
    </row>
    <row r="66" spans="1:31" ht="16.5" customHeight="1" x14ac:dyDescent="0.2">
      <c r="A66" s="261" t="s">
        <v>41</v>
      </c>
      <c r="B66" s="262"/>
      <c r="C66" s="262"/>
      <c r="D66" s="262"/>
      <c r="E66" s="262"/>
      <c r="F66" s="262"/>
      <c r="G66" s="262"/>
      <c r="H66" s="262"/>
      <c r="I66" s="262"/>
      <c r="J66" s="262"/>
      <c r="K66" s="262"/>
      <c r="L66" s="262"/>
      <c r="M66" s="262"/>
      <c r="N66" s="262"/>
      <c r="O66" s="262"/>
      <c r="P66" s="262"/>
      <c r="Q66" s="262"/>
      <c r="R66" s="262"/>
      <c r="S66" s="262"/>
      <c r="T66" s="263"/>
    </row>
    <row r="67" spans="1:31" ht="16.7" customHeight="1" x14ac:dyDescent="0.2">
      <c r="A67" s="254"/>
      <c r="B67" s="255"/>
      <c r="C67" s="255"/>
      <c r="D67" s="255"/>
      <c r="E67" s="255"/>
      <c r="F67" s="255"/>
      <c r="G67" s="255"/>
      <c r="H67" s="255"/>
      <c r="I67" s="255"/>
      <c r="J67" s="255"/>
      <c r="K67" s="255"/>
      <c r="L67" s="255"/>
      <c r="M67" s="255"/>
      <c r="N67" s="255"/>
      <c r="O67" s="255"/>
      <c r="P67" s="255"/>
      <c r="Q67" s="255"/>
      <c r="R67" s="260" t="s">
        <v>39</v>
      </c>
      <c r="S67" s="260"/>
      <c r="T67" s="192" t="s">
        <v>13</v>
      </c>
    </row>
    <row r="68" spans="1:31" ht="15.75" customHeight="1" x14ac:dyDescent="0.2">
      <c r="A68" s="218"/>
      <c r="B68" s="219"/>
      <c r="C68" s="219"/>
      <c r="D68" s="219"/>
      <c r="E68" s="219"/>
      <c r="F68" s="219"/>
      <c r="G68" s="219"/>
      <c r="H68" s="219"/>
      <c r="I68" s="219"/>
      <c r="J68" s="219"/>
      <c r="K68" s="219"/>
      <c r="L68" s="219"/>
      <c r="M68" s="219"/>
      <c r="N68" s="219"/>
      <c r="O68" s="219"/>
      <c r="P68" s="219"/>
      <c r="Q68" s="219"/>
      <c r="R68" s="220"/>
      <c r="S68" s="221"/>
      <c r="T68" s="175"/>
    </row>
    <row r="69" spans="1:31" ht="15.75" customHeight="1" x14ac:dyDescent="0.2">
      <c r="A69" s="218"/>
      <c r="B69" s="219"/>
      <c r="C69" s="219"/>
      <c r="D69" s="219"/>
      <c r="E69" s="219"/>
      <c r="F69" s="219"/>
      <c r="G69" s="219"/>
      <c r="H69" s="219"/>
      <c r="I69" s="219"/>
      <c r="J69" s="219"/>
      <c r="K69" s="219"/>
      <c r="L69" s="219"/>
      <c r="M69" s="219"/>
      <c r="N69" s="219"/>
      <c r="O69" s="219"/>
      <c r="P69" s="219"/>
      <c r="Q69" s="219"/>
      <c r="R69" s="220"/>
      <c r="S69" s="221"/>
      <c r="T69" s="175"/>
    </row>
    <row r="70" spans="1:31" ht="15.75" customHeight="1" x14ac:dyDescent="0.2">
      <c r="A70" s="222"/>
      <c r="B70" s="223"/>
      <c r="C70" s="223"/>
      <c r="D70" s="223"/>
      <c r="E70" s="223"/>
      <c r="F70" s="223"/>
      <c r="G70" s="223"/>
      <c r="H70" s="223"/>
      <c r="I70" s="223"/>
      <c r="J70" s="223"/>
      <c r="K70" s="223"/>
      <c r="L70" s="223"/>
      <c r="M70" s="223"/>
      <c r="N70" s="223"/>
      <c r="O70" s="223"/>
      <c r="P70" s="223"/>
      <c r="Q70" s="223"/>
      <c r="R70" s="224"/>
      <c r="S70" s="225"/>
      <c r="T70" s="176"/>
    </row>
    <row r="71" spans="1:31" s="16" customFormat="1" ht="15.75" customHeight="1" x14ac:dyDescent="0.2">
      <c r="A71" s="249"/>
      <c r="B71" s="250"/>
      <c r="C71" s="250"/>
      <c r="D71" s="250"/>
      <c r="E71" s="250"/>
      <c r="F71" s="250"/>
      <c r="G71" s="250"/>
      <c r="H71" s="250"/>
      <c r="I71" s="250"/>
      <c r="J71" s="250"/>
      <c r="K71" s="250"/>
      <c r="L71" s="250"/>
      <c r="M71" s="250"/>
      <c r="N71" s="250"/>
      <c r="O71" s="250"/>
      <c r="P71" s="250"/>
      <c r="Q71" s="250"/>
      <c r="R71" s="251"/>
      <c r="S71" s="252"/>
      <c r="T71" s="21"/>
      <c r="U71" s="131"/>
      <c r="V71" s="131"/>
      <c r="W71" s="131"/>
      <c r="X71" s="131"/>
      <c r="Y71" s="131"/>
      <c r="Z71" s="131"/>
      <c r="AA71" s="131"/>
      <c r="AB71" s="131"/>
      <c r="AC71" s="131"/>
      <c r="AD71" s="131"/>
      <c r="AE71" s="131"/>
    </row>
    <row r="72" spans="1:31" ht="15.75" customHeight="1" x14ac:dyDescent="0.2">
      <c r="A72" s="253"/>
      <c r="B72" s="253"/>
      <c r="C72" s="253"/>
      <c r="D72" s="253"/>
      <c r="E72" s="253"/>
      <c r="F72" s="253"/>
      <c r="G72" s="253"/>
      <c r="H72" s="253"/>
      <c r="I72" s="253"/>
      <c r="J72" s="253"/>
      <c r="K72" s="253"/>
      <c r="L72" s="253"/>
      <c r="M72" s="253"/>
      <c r="N72" s="253"/>
      <c r="O72" s="253"/>
      <c r="P72" s="253"/>
      <c r="Q72" s="253"/>
      <c r="R72" s="253"/>
      <c r="S72" s="253"/>
      <c r="T72" s="253"/>
    </row>
    <row r="73" spans="1:31" ht="18.2" customHeight="1" x14ac:dyDescent="0.2">
      <c r="A73" s="254" t="s">
        <v>23</v>
      </c>
      <c r="B73" s="255"/>
      <c r="C73" s="255"/>
      <c r="D73" s="255"/>
      <c r="E73" s="255"/>
      <c r="F73" s="255"/>
      <c r="G73" s="255"/>
      <c r="H73" s="255"/>
      <c r="I73" s="255"/>
      <c r="J73" s="255"/>
      <c r="K73" s="255"/>
      <c r="L73" s="255"/>
      <c r="M73" s="255"/>
      <c r="N73" s="255"/>
      <c r="O73" s="255"/>
      <c r="P73" s="255"/>
      <c r="Q73" s="255"/>
      <c r="R73" s="255"/>
      <c r="S73" s="255"/>
      <c r="T73" s="33">
        <f>+T28+SUM(T33:T35)+SUM(T39:T40)+SUM(T54:T57)+T64+SUM(T46:T49)+SUM(T68:T71)</f>
        <v>0</v>
      </c>
    </row>
    <row r="74" spans="1:31" ht="15.95" customHeight="1" x14ac:dyDescent="0.2">
      <c r="A74" s="215" t="s">
        <v>6</v>
      </c>
      <c r="B74" s="216"/>
      <c r="C74" s="216"/>
      <c r="D74" s="216"/>
      <c r="E74" s="216"/>
      <c r="F74" s="216"/>
      <c r="G74" s="216"/>
      <c r="H74" s="217"/>
      <c r="I74" s="207"/>
      <c r="J74" s="207"/>
      <c r="K74" s="207"/>
      <c r="L74" s="207"/>
      <c r="M74" s="207"/>
      <c r="N74" s="207"/>
      <c r="O74" s="207"/>
      <c r="P74" s="207"/>
      <c r="Q74" s="207"/>
      <c r="R74" s="207"/>
      <c r="S74" s="207"/>
      <c r="T74" s="177"/>
    </row>
    <row r="75" spans="1:31" ht="18.95" customHeight="1" x14ac:dyDescent="0.2">
      <c r="A75" s="238" t="s">
        <v>22</v>
      </c>
      <c r="B75" s="239"/>
      <c r="C75" s="239"/>
      <c r="D75" s="239"/>
      <c r="E75" s="239"/>
      <c r="F75" s="239"/>
      <c r="G75" s="239"/>
      <c r="H75" s="218"/>
      <c r="I75" s="219"/>
      <c r="J75" s="219"/>
      <c r="K75" s="219"/>
      <c r="L75" s="219"/>
      <c r="M75" s="219"/>
      <c r="N75" s="219"/>
      <c r="O75" s="219"/>
      <c r="P75" s="219"/>
      <c r="Q75" s="219"/>
      <c r="R75" s="219"/>
      <c r="S75" s="219"/>
      <c r="T75" s="175"/>
    </row>
    <row r="76" spans="1:31" ht="16.5" customHeight="1" x14ac:dyDescent="0.2">
      <c r="A76" s="240" t="s">
        <v>46</v>
      </c>
      <c r="B76" s="241"/>
      <c r="C76" s="241"/>
      <c r="D76" s="241"/>
      <c r="E76" s="241"/>
      <c r="F76" s="241"/>
      <c r="G76" s="241"/>
      <c r="H76" s="241"/>
      <c r="I76" s="241"/>
      <c r="J76" s="241"/>
      <c r="K76" s="241"/>
      <c r="L76" s="241"/>
      <c r="M76" s="241"/>
      <c r="N76" s="241"/>
      <c r="O76" s="241"/>
      <c r="P76" s="241"/>
      <c r="Q76" s="241"/>
      <c r="R76" s="241"/>
      <c r="S76" s="241"/>
      <c r="T76" s="10">
        <f>+T73-SUM(T74:T75)</f>
        <v>0</v>
      </c>
    </row>
    <row r="77" spans="1:31" s="110" customFormat="1" ht="15.75" customHeight="1" x14ac:dyDescent="0.2">
      <c r="A77" s="242"/>
      <c r="B77" s="243"/>
      <c r="C77" s="243"/>
      <c r="D77" s="243"/>
      <c r="E77" s="243"/>
      <c r="F77" s="243"/>
      <c r="G77" s="243"/>
      <c r="H77" s="243"/>
      <c r="I77" s="243"/>
      <c r="J77" s="243"/>
      <c r="K77" s="243"/>
      <c r="L77" s="243"/>
      <c r="M77" s="243"/>
      <c r="N77" s="244"/>
      <c r="O77" s="244"/>
      <c r="P77" s="244"/>
      <c r="Q77" s="244"/>
      <c r="R77" s="244"/>
      <c r="S77" s="244"/>
      <c r="T77" s="244"/>
      <c r="U77" s="133"/>
      <c r="V77" s="133"/>
      <c r="W77" s="133"/>
      <c r="X77" s="133"/>
      <c r="Y77" s="133"/>
      <c r="Z77" s="133"/>
      <c r="AA77" s="133"/>
      <c r="AB77" s="133"/>
      <c r="AC77" s="133"/>
      <c r="AD77" s="133"/>
      <c r="AE77" s="133"/>
    </row>
    <row r="78" spans="1:31" s="110" customFormat="1" ht="15.75" customHeight="1" x14ac:dyDescent="0.2">
      <c r="A78" s="248" t="s">
        <v>119</v>
      </c>
      <c r="B78" s="248"/>
      <c r="C78" s="248"/>
      <c r="D78" s="248"/>
      <c r="E78" s="248"/>
      <c r="F78" s="248"/>
      <c r="G78" s="248"/>
      <c r="H78" s="248"/>
      <c r="I78" s="248"/>
      <c r="J78" s="248"/>
      <c r="K78" s="248"/>
      <c r="L78" s="248"/>
      <c r="M78" s="248"/>
      <c r="N78" s="248"/>
      <c r="O78" s="248"/>
      <c r="P78" s="248"/>
      <c r="Q78" s="248"/>
      <c r="R78" s="248"/>
      <c r="S78" s="248"/>
      <c r="T78" s="248"/>
      <c r="U78" s="133"/>
      <c r="V78" s="133"/>
      <c r="W78" s="133"/>
      <c r="X78" s="133"/>
      <c r="Y78" s="133"/>
      <c r="Z78" s="133"/>
      <c r="AA78" s="133"/>
      <c r="AB78" s="133"/>
      <c r="AC78" s="133"/>
      <c r="AD78" s="133"/>
      <c r="AE78" s="133"/>
    </row>
    <row r="79" spans="1:31" s="110" customFormat="1" ht="15.75" customHeight="1" x14ac:dyDescent="0.2">
      <c r="A79" s="101"/>
      <c r="B79" s="228" t="s">
        <v>61</v>
      </c>
      <c r="C79" s="228"/>
      <c r="D79" s="101"/>
      <c r="E79" s="245" t="s">
        <v>42</v>
      </c>
      <c r="F79" s="246"/>
      <c r="G79" s="246"/>
      <c r="H79" s="246"/>
      <c r="I79" s="246"/>
      <c r="J79" s="247"/>
      <c r="K79" s="105"/>
      <c r="L79" s="237" t="s">
        <v>100</v>
      </c>
      <c r="M79" s="237"/>
      <c r="N79" s="237"/>
      <c r="O79" s="237"/>
      <c r="P79" s="237"/>
      <c r="Q79" s="237"/>
      <c r="R79" s="237"/>
      <c r="S79" s="237"/>
      <c r="T79" s="237"/>
      <c r="U79" s="133"/>
      <c r="V79" s="133"/>
      <c r="W79" s="133"/>
      <c r="X79" s="133"/>
      <c r="Y79" s="133"/>
      <c r="Z79" s="133"/>
      <c r="AA79" s="133"/>
      <c r="AB79" s="133"/>
      <c r="AC79" s="133"/>
      <c r="AD79" s="133"/>
      <c r="AE79" s="133"/>
    </row>
    <row r="80" spans="1:31" ht="16.5" customHeight="1" x14ac:dyDescent="0.2">
      <c r="A80" s="228" t="s">
        <v>98</v>
      </c>
      <c r="B80" s="228"/>
      <c r="C80" s="228"/>
      <c r="D80" s="228"/>
      <c r="E80" s="228"/>
      <c r="F80" s="229"/>
      <c r="G80" s="230"/>
      <c r="H80" s="230"/>
      <c r="I80" s="230"/>
      <c r="J80" s="231"/>
      <c r="K80" s="105"/>
      <c r="L80" s="107"/>
      <c r="M80" s="232" t="s">
        <v>99</v>
      </c>
      <c r="N80" s="233"/>
      <c r="O80" s="234"/>
      <c r="P80" s="235"/>
      <c r="Q80" s="236"/>
      <c r="R80" s="237" t="s">
        <v>101</v>
      </c>
      <c r="S80" s="237"/>
      <c r="T80" s="237"/>
    </row>
    <row r="81" spans="1:20" ht="29.25" customHeight="1" x14ac:dyDescent="0.2">
      <c r="A81" s="208" t="s">
        <v>26</v>
      </c>
      <c r="B81" s="209"/>
      <c r="C81" s="209"/>
      <c r="D81" s="210"/>
      <c r="E81" s="208" t="s">
        <v>48</v>
      </c>
      <c r="F81" s="211"/>
      <c r="G81" s="211"/>
      <c r="H81" s="211"/>
      <c r="I81" s="211"/>
      <c r="J81" s="212"/>
      <c r="K81" s="106"/>
      <c r="L81" s="213" t="s">
        <v>16</v>
      </c>
      <c r="M81" s="214"/>
      <c r="N81" s="214"/>
      <c r="O81" s="214"/>
      <c r="P81" s="214"/>
      <c r="Q81" s="214"/>
      <c r="R81" s="214"/>
      <c r="S81" s="214"/>
      <c r="T81" s="214"/>
    </row>
    <row r="82" spans="1:20" ht="29.25" customHeight="1" x14ac:dyDescent="0.2">
      <c r="A82" s="201"/>
      <c r="B82" s="202"/>
      <c r="C82" s="202"/>
      <c r="D82" s="202"/>
      <c r="E82" s="203"/>
      <c r="F82" s="204"/>
      <c r="G82" s="204"/>
      <c r="H82" s="204"/>
      <c r="I82" s="204"/>
      <c r="J82" s="205"/>
      <c r="K82" s="106"/>
      <c r="L82" s="206"/>
      <c r="M82" s="207"/>
      <c r="N82" s="207"/>
      <c r="O82" s="207"/>
      <c r="P82" s="207"/>
      <c r="Q82" s="207"/>
      <c r="R82" s="207"/>
      <c r="S82" s="207"/>
      <c r="T82" s="207"/>
    </row>
    <row r="83" spans="1:20" x14ac:dyDescent="0.2">
      <c r="A83" s="102"/>
      <c r="B83" s="103"/>
      <c r="C83" s="103"/>
      <c r="D83" s="103"/>
      <c r="E83" s="104"/>
      <c r="F83" s="104"/>
      <c r="G83" s="104"/>
      <c r="H83" s="104"/>
      <c r="I83" s="104"/>
      <c r="J83" s="104"/>
      <c r="K83" s="104"/>
      <c r="L83" s="104"/>
      <c r="M83" s="104"/>
      <c r="N83" s="104"/>
      <c r="O83" s="104"/>
      <c r="P83" s="104"/>
      <c r="Q83" s="104"/>
      <c r="R83" s="104"/>
      <c r="S83" s="104"/>
      <c r="T83" s="104"/>
    </row>
  </sheetData>
  <sheetProtection sheet="1" objects="1" scenarios="1"/>
  <mergeCells count="261">
    <mergeCell ref="A1:Q1"/>
    <mergeCell ref="S1:T1"/>
    <mergeCell ref="A2:T2"/>
    <mergeCell ref="A3:T3"/>
    <mergeCell ref="K5:L5"/>
    <mergeCell ref="M5:P5"/>
    <mergeCell ref="R5:S5"/>
    <mergeCell ref="K9:L9"/>
    <mergeCell ref="M9:T9"/>
    <mergeCell ref="A6:D6"/>
    <mergeCell ref="E6:J6"/>
    <mergeCell ref="K6:L6"/>
    <mergeCell ref="M6:P6"/>
    <mergeCell ref="R6:S6"/>
    <mergeCell ref="K8:L8"/>
    <mergeCell ref="M8:T8"/>
    <mergeCell ref="A4:T4"/>
    <mergeCell ref="A5:D5"/>
    <mergeCell ref="A7:T7"/>
    <mergeCell ref="E5:J5"/>
    <mergeCell ref="A8:D8"/>
    <mergeCell ref="A9:D9"/>
    <mergeCell ref="E8:J8"/>
    <mergeCell ref="E9:J9"/>
    <mergeCell ref="R14:S15"/>
    <mergeCell ref="T14:T15"/>
    <mergeCell ref="A15:B15"/>
    <mergeCell ref="C15:D15"/>
    <mergeCell ref="E15:G15"/>
    <mergeCell ref="H15:J15"/>
    <mergeCell ref="L15:N15"/>
    <mergeCell ref="O15:Q15"/>
    <mergeCell ref="A12:T12"/>
    <mergeCell ref="A13:T13"/>
    <mergeCell ref="A14:B14"/>
    <mergeCell ref="C14:D14"/>
    <mergeCell ref="E14:G14"/>
    <mergeCell ref="H14:J14"/>
    <mergeCell ref="L14:N14"/>
    <mergeCell ref="O14:Q14"/>
    <mergeCell ref="R16:S16"/>
    <mergeCell ref="A17:B17"/>
    <mergeCell ref="C17:D17"/>
    <mergeCell ref="E17:G17"/>
    <mergeCell ref="H17:J17"/>
    <mergeCell ref="L17:N17"/>
    <mergeCell ref="O17:Q17"/>
    <mergeCell ref="R17:S17"/>
    <mergeCell ref="A16:B16"/>
    <mergeCell ref="C16:D16"/>
    <mergeCell ref="E16:G16"/>
    <mergeCell ref="H16:J16"/>
    <mergeCell ref="L16:N16"/>
    <mergeCell ref="O16:Q16"/>
    <mergeCell ref="R18:S18"/>
    <mergeCell ref="A19:B19"/>
    <mergeCell ref="C19:D19"/>
    <mergeCell ref="E19:G19"/>
    <mergeCell ref="H19:J19"/>
    <mergeCell ref="L19:N19"/>
    <mergeCell ref="O19:Q19"/>
    <mergeCell ref="R19:S19"/>
    <mergeCell ref="A18:B18"/>
    <mergeCell ref="C18:D18"/>
    <mergeCell ref="E18:G18"/>
    <mergeCell ref="H18:J18"/>
    <mergeCell ref="L18:N18"/>
    <mergeCell ref="O18:Q18"/>
    <mergeCell ref="R20:S20"/>
    <mergeCell ref="A21:B21"/>
    <mergeCell ref="C21:D21"/>
    <mergeCell ref="E21:G21"/>
    <mergeCell ref="H21:J21"/>
    <mergeCell ref="L21:N21"/>
    <mergeCell ref="O21:Q21"/>
    <mergeCell ref="R21:S21"/>
    <mergeCell ref="A20:B20"/>
    <mergeCell ref="C20:D20"/>
    <mergeCell ref="E20:G20"/>
    <mergeCell ref="H20:J20"/>
    <mergeCell ref="L20:N20"/>
    <mergeCell ref="O20:Q20"/>
    <mergeCell ref="R22:S22"/>
    <mergeCell ref="A23:B23"/>
    <mergeCell ref="C23:D23"/>
    <mergeCell ref="E23:G23"/>
    <mergeCell ref="H23:J23"/>
    <mergeCell ref="L23:N23"/>
    <mergeCell ref="O23:Q23"/>
    <mergeCell ref="R23:S23"/>
    <mergeCell ref="A22:B22"/>
    <mergeCell ref="C22:D22"/>
    <mergeCell ref="E22:G22"/>
    <mergeCell ref="H22:J22"/>
    <mergeCell ref="L22:N22"/>
    <mergeCell ref="O22:Q22"/>
    <mergeCell ref="R24:S24"/>
    <mergeCell ref="A25:B25"/>
    <mergeCell ref="C25:D25"/>
    <mergeCell ref="E25:G25"/>
    <mergeCell ref="H25:J25"/>
    <mergeCell ref="L25:N25"/>
    <mergeCell ref="O25:Q25"/>
    <mergeCell ref="R25:S25"/>
    <mergeCell ref="A24:B24"/>
    <mergeCell ref="C24:D24"/>
    <mergeCell ref="E24:G24"/>
    <mergeCell ref="H24:J24"/>
    <mergeCell ref="L24:N24"/>
    <mergeCell ref="O24:Q24"/>
    <mergeCell ref="R26:S26"/>
    <mergeCell ref="A27:B27"/>
    <mergeCell ref="C27:D27"/>
    <mergeCell ref="E27:G27"/>
    <mergeCell ref="H27:J27"/>
    <mergeCell ref="L27:N27"/>
    <mergeCell ref="O27:Q27"/>
    <mergeCell ref="R27:S27"/>
    <mergeCell ref="A26:B26"/>
    <mergeCell ref="C26:D26"/>
    <mergeCell ref="E26:G26"/>
    <mergeCell ref="H26:J26"/>
    <mergeCell ref="L26:N26"/>
    <mergeCell ref="O26:Q26"/>
    <mergeCell ref="A30:T30"/>
    <mergeCell ref="A32:N32"/>
    <mergeCell ref="O32:Q32"/>
    <mergeCell ref="R32:S32"/>
    <mergeCell ref="A33:N33"/>
    <mergeCell ref="O33:Q33"/>
    <mergeCell ref="R33:S33"/>
    <mergeCell ref="A28:K28"/>
    <mergeCell ref="L28:N28"/>
    <mergeCell ref="O28:Q28"/>
    <mergeCell ref="R28:S28"/>
    <mergeCell ref="A29:K29"/>
    <mergeCell ref="L29:N29"/>
    <mergeCell ref="O29:Q29"/>
    <mergeCell ref="R29:T29"/>
    <mergeCell ref="A34:C34"/>
    <mergeCell ref="D34:G34"/>
    <mergeCell ref="H34:N34"/>
    <mergeCell ref="O34:Q34"/>
    <mergeCell ref="R34:S34"/>
    <mergeCell ref="A35:C35"/>
    <mergeCell ref="D35:G35"/>
    <mergeCell ref="H35:N35"/>
    <mergeCell ref="O35:Q35"/>
    <mergeCell ref="R35:S35"/>
    <mergeCell ref="A39:J39"/>
    <mergeCell ref="P39:Q39"/>
    <mergeCell ref="A40:J40"/>
    <mergeCell ref="P40:Q40"/>
    <mergeCell ref="A41:T41"/>
    <mergeCell ref="A42:T42"/>
    <mergeCell ref="A36:T36"/>
    <mergeCell ref="M37:S37"/>
    <mergeCell ref="M38:N38"/>
    <mergeCell ref="O38:Q38"/>
    <mergeCell ref="R38:S38"/>
    <mergeCell ref="A43:T43"/>
    <mergeCell ref="A44:J44"/>
    <mergeCell ref="K44:L44"/>
    <mergeCell ref="M44:Q44"/>
    <mergeCell ref="R44:S45"/>
    <mergeCell ref="T44:T45"/>
    <mergeCell ref="A45:J45"/>
    <mergeCell ref="K45:L45"/>
    <mergeCell ref="M45:N45"/>
    <mergeCell ref="P45:Q45"/>
    <mergeCell ref="A46:J46"/>
    <mergeCell ref="K46:L46"/>
    <mergeCell ref="M46:N46"/>
    <mergeCell ref="P46:Q46"/>
    <mergeCell ref="R46:S46"/>
    <mergeCell ref="A47:J47"/>
    <mergeCell ref="K47:L47"/>
    <mergeCell ref="M47:N47"/>
    <mergeCell ref="P47:Q47"/>
    <mergeCell ref="R47:S47"/>
    <mergeCell ref="A48:J48"/>
    <mergeCell ref="K48:L48"/>
    <mergeCell ref="M48:N48"/>
    <mergeCell ref="P48:Q48"/>
    <mergeCell ref="R48:S48"/>
    <mergeCell ref="A49:J49"/>
    <mergeCell ref="K49:L49"/>
    <mergeCell ref="M49:N49"/>
    <mergeCell ref="P49:Q49"/>
    <mergeCell ref="R49:S49"/>
    <mergeCell ref="A50:T50"/>
    <mergeCell ref="A52:H53"/>
    <mergeCell ref="I52:J52"/>
    <mergeCell ref="M52:S52"/>
    <mergeCell ref="T52:T53"/>
    <mergeCell ref="I53:J53"/>
    <mergeCell ref="M53:N53"/>
    <mergeCell ref="O53:Q53"/>
    <mergeCell ref="R53:S53"/>
    <mergeCell ref="A51:T51"/>
    <mergeCell ref="A54:A57"/>
    <mergeCell ref="B54:D57"/>
    <mergeCell ref="E54:J54"/>
    <mergeCell ref="P54:Q54"/>
    <mergeCell ref="E55:J55"/>
    <mergeCell ref="P55:Q55"/>
    <mergeCell ref="E56:J56"/>
    <mergeCell ref="P56:Q56"/>
    <mergeCell ref="E57:J57"/>
    <mergeCell ref="P57:Q57"/>
    <mergeCell ref="A67:Q67"/>
    <mergeCell ref="R67:S67"/>
    <mergeCell ref="A66:T66"/>
    <mergeCell ref="A58:T58"/>
    <mergeCell ref="A59:T59"/>
    <mergeCell ref="A60:T60"/>
    <mergeCell ref="A61:T61"/>
    <mergeCell ref="A63:N63"/>
    <mergeCell ref="O63:Q63"/>
    <mergeCell ref="R63:S63"/>
    <mergeCell ref="A62:T62"/>
    <mergeCell ref="R64:S64"/>
    <mergeCell ref="A65:T65"/>
    <mergeCell ref="E10:T10"/>
    <mergeCell ref="A80:E80"/>
    <mergeCell ref="F80:J80"/>
    <mergeCell ref="M80:O80"/>
    <mergeCell ref="P80:Q80"/>
    <mergeCell ref="R80:T80"/>
    <mergeCell ref="A75:G75"/>
    <mergeCell ref="H75:S75"/>
    <mergeCell ref="A76:S76"/>
    <mergeCell ref="A77:T77"/>
    <mergeCell ref="B79:C79"/>
    <mergeCell ref="E79:J79"/>
    <mergeCell ref="L79:T79"/>
    <mergeCell ref="A78:T78"/>
    <mergeCell ref="A71:Q71"/>
    <mergeCell ref="R71:S71"/>
    <mergeCell ref="A72:T72"/>
    <mergeCell ref="A73:S73"/>
    <mergeCell ref="E11:T11"/>
    <mergeCell ref="A11:D11"/>
    <mergeCell ref="A10:D10"/>
    <mergeCell ref="A31:T31"/>
    <mergeCell ref="A64:N64"/>
    <mergeCell ref="O64:Q64"/>
    <mergeCell ref="A82:D82"/>
    <mergeCell ref="E82:J82"/>
    <mergeCell ref="L82:T82"/>
    <mergeCell ref="A81:D81"/>
    <mergeCell ref="E81:J81"/>
    <mergeCell ref="L81:T81"/>
    <mergeCell ref="A74:G74"/>
    <mergeCell ref="H74:S74"/>
    <mergeCell ref="A68:Q68"/>
    <mergeCell ref="R68:S68"/>
    <mergeCell ref="A69:Q69"/>
    <mergeCell ref="R69:S69"/>
    <mergeCell ref="A70:Q70"/>
    <mergeCell ref="R70:S70"/>
  </mergeCells>
  <pageMargins left="0.7" right="0.7" top="0.75" bottom="0.75" header="0.3" footer="0.3"/>
  <pageSetup paperSize="9" scale="54"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EBCB5-2C00-4E35-9035-BA49909FF9EC}">
  <sheetPr>
    <pageSetUpPr fitToPage="1"/>
  </sheetPr>
  <dimension ref="A1:AE76"/>
  <sheetViews>
    <sheetView showGridLines="0" zoomScaleNormal="100" workbookViewId="0">
      <selection sqref="A1:Q1"/>
    </sheetView>
  </sheetViews>
  <sheetFormatPr baseColWidth="10" defaultColWidth="9.140625" defaultRowHeight="12.75" x14ac:dyDescent="0.2"/>
  <cols>
    <col min="1" max="1" width="3.42578125" style="7" customWidth="1"/>
    <col min="2" max="2" width="9.140625" style="7" customWidth="1"/>
    <col min="3" max="3" width="8.85546875" style="7" customWidth="1"/>
    <col min="4" max="4" width="3.85546875" style="7" customWidth="1"/>
    <col min="5" max="5" width="9.42578125" style="7" customWidth="1"/>
    <col min="6" max="6" width="5.5703125" style="7" customWidth="1"/>
    <col min="7" max="7" width="12" style="7" customWidth="1"/>
    <col min="8" max="8" width="12.5703125" style="7" customWidth="1"/>
    <col min="9" max="9" width="6.7109375" style="7" customWidth="1"/>
    <col min="10" max="10" width="6.42578125" style="7" customWidth="1"/>
    <col min="11" max="11" width="11" style="7" customWidth="1"/>
    <col min="12" max="12" width="9.85546875" style="7" customWidth="1"/>
    <col min="13" max="13" width="4.140625" style="7" customWidth="1"/>
    <col min="14" max="14" width="9.140625" style="7" customWidth="1"/>
    <col min="15" max="15" width="3.85546875" style="7" customWidth="1"/>
    <col min="16" max="16" width="4.42578125" style="7" customWidth="1"/>
    <col min="17" max="17" width="5.7109375" style="7" customWidth="1"/>
    <col min="18" max="18" width="3.5703125" style="7" customWidth="1"/>
    <col min="19" max="19" width="10.28515625" style="7" customWidth="1"/>
    <col min="20" max="20" width="12.85546875" style="7" customWidth="1"/>
    <col min="21" max="21" width="19.28515625" style="124" customWidth="1"/>
    <col min="22" max="22" width="16.140625" style="124" customWidth="1"/>
    <col min="23" max="23" width="9.140625" style="124"/>
    <col min="24" max="24" width="20.5703125" style="124" bestFit="1" customWidth="1"/>
    <col min="25" max="31" width="9.140625" style="124"/>
    <col min="32" max="16384" width="9.140625" style="7"/>
  </cols>
  <sheetData>
    <row r="1" spans="1:27" ht="24.95" customHeight="1" x14ac:dyDescent="0.2">
      <c r="A1" s="405" t="s">
        <v>8</v>
      </c>
      <c r="B1" s="405"/>
      <c r="C1" s="405"/>
      <c r="D1" s="405"/>
      <c r="E1" s="405"/>
      <c r="F1" s="405"/>
      <c r="G1" s="405"/>
      <c r="H1" s="405"/>
      <c r="I1" s="405"/>
      <c r="J1" s="405"/>
      <c r="K1" s="405"/>
      <c r="L1" s="405"/>
      <c r="M1" s="405"/>
      <c r="N1" s="405"/>
      <c r="O1" s="405"/>
      <c r="P1" s="405"/>
      <c r="Q1" s="405"/>
      <c r="R1" s="168"/>
      <c r="S1" s="406">
        <v>2020</v>
      </c>
      <c r="T1" s="406"/>
    </row>
    <row r="2" spans="1:27" ht="13.5" customHeight="1" x14ac:dyDescent="0.2">
      <c r="A2" s="407" t="s">
        <v>114</v>
      </c>
      <c r="B2" s="407"/>
      <c r="C2" s="407"/>
      <c r="D2" s="407"/>
      <c r="E2" s="407"/>
      <c r="F2" s="407"/>
      <c r="G2" s="407"/>
      <c r="H2" s="407"/>
      <c r="I2" s="407"/>
      <c r="J2" s="407"/>
      <c r="K2" s="407"/>
      <c r="L2" s="407"/>
      <c r="M2" s="407"/>
      <c r="N2" s="407"/>
      <c r="O2" s="407"/>
      <c r="P2" s="407"/>
      <c r="Q2" s="407"/>
      <c r="R2" s="407"/>
      <c r="S2" s="407"/>
      <c r="T2" s="407"/>
    </row>
    <row r="3" spans="1:27" ht="8.25" customHeight="1" x14ac:dyDescent="0.2">
      <c r="A3" s="408"/>
      <c r="B3" s="402"/>
      <c r="C3" s="409"/>
      <c r="D3" s="409"/>
      <c r="E3" s="409"/>
      <c r="F3" s="409"/>
      <c r="G3" s="409"/>
      <c r="H3" s="409"/>
      <c r="I3" s="409"/>
      <c r="J3" s="409"/>
      <c r="K3" s="402"/>
      <c r="L3" s="402"/>
      <c r="M3" s="402"/>
      <c r="N3" s="402"/>
      <c r="O3" s="402"/>
      <c r="P3" s="402"/>
      <c r="Q3" s="402"/>
      <c r="R3" s="402"/>
      <c r="S3" s="402"/>
      <c r="T3" s="409"/>
      <c r="U3" s="152">
        <v>0.99998842592592585</v>
      </c>
      <c r="V3" s="153"/>
    </row>
    <row r="4" spans="1:27" ht="16.7" customHeight="1" x14ac:dyDescent="0.2">
      <c r="A4" s="430" t="s">
        <v>73</v>
      </c>
      <c r="B4" s="431"/>
      <c r="C4" s="249"/>
      <c r="D4" s="249"/>
      <c r="E4" s="432"/>
      <c r="F4" s="432"/>
      <c r="G4" s="432"/>
      <c r="H4" s="432"/>
      <c r="I4" s="432"/>
      <c r="J4" s="432"/>
      <c r="K4" s="433" t="s">
        <v>40</v>
      </c>
      <c r="L4" s="434"/>
      <c r="M4" s="412"/>
      <c r="N4" s="412"/>
      <c r="O4" s="412"/>
      <c r="P4" s="412"/>
      <c r="Q4" s="68" t="s">
        <v>1</v>
      </c>
      <c r="R4" s="413"/>
      <c r="S4" s="414"/>
      <c r="T4" s="99" t="s">
        <v>105</v>
      </c>
      <c r="U4" s="124" t="s">
        <v>109</v>
      </c>
      <c r="V4" s="124">
        <v>589</v>
      </c>
    </row>
    <row r="5" spans="1:27" ht="16.7" customHeight="1" x14ac:dyDescent="0.2">
      <c r="A5" s="430" t="s">
        <v>68</v>
      </c>
      <c r="B5" s="435"/>
      <c r="C5" s="440"/>
      <c r="D5" s="441"/>
      <c r="E5" s="229"/>
      <c r="F5" s="230"/>
      <c r="G5" s="230"/>
      <c r="H5" s="230"/>
      <c r="I5" s="230"/>
      <c r="J5" s="231"/>
      <c r="K5" s="433" t="s">
        <v>64</v>
      </c>
      <c r="L5" s="434"/>
      <c r="M5" s="412"/>
      <c r="N5" s="412"/>
      <c r="O5" s="412"/>
      <c r="P5" s="412"/>
      <c r="Q5" s="68" t="s">
        <v>1</v>
      </c>
      <c r="R5" s="413"/>
      <c r="S5" s="414"/>
      <c r="T5" s="69">
        <f>IF(OR(U5&lt;0,Z6&lt;0),0,+Z6+U5)</f>
        <v>0</v>
      </c>
      <c r="U5" s="125">
        <f>+V10</f>
        <v>0</v>
      </c>
      <c r="W5" s="126" t="s">
        <v>102</v>
      </c>
      <c r="X5" s="127" t="s">
        <v>103</v>
      </c>
      <c r="Y5" s="126" t="s">
        <v>104</v>
      </c>
      <c r="Z5" s="128"/>
      <c r="AA5" s="129"/>
    </row>
    <row r="6" spans="1:27" ht="16.7" customHeight="1" x14ac:dyDescent="0.2">
      <c r="A6" s="430" t="s">
        <v>58</v>
      </c>
      <c r="B6" s="435"/>
      <c r="C6" s="218"/>
      <c r="D6" s="218"/>
      <c r="E6" s="217"/>
      <c r="F6" s="217"/>
      <c r="G6" s="217"/>
      <c r="H6" s="217"/>
      <c r="I6" s="217"/>
      <c r="J6" s="217"/>
      <c r="K6" s="430" t="s">
        <v>57</v>
      </c>
      <c r="L6" s="435"/>
      <c r="M6" s="436"/>
      <c r="N6" s="436"/>
      <c r="O6" s="436"/>
      <c r="P6" s="436"/>
      <c r="Q6" s="436"/>
      <c r="R6" s="436"/>
      <c r="S6" s="436"/>
      <c r="T6" s="437"/>
      <c r="U6" s="154">
        <f>+W10+X10</f>
        <v>0</v>
      </c>
      <c r="W6" s="125">
        <f>IF(U6&lt;6,1,0)</f>
        <v>1</v>
      </c>
      <c r="X6" s="125">
        <f>IF(U6&lt;=12,IF(U6&gt;=6,1,0),0)</f>
        <v>0</v>
      </c>
      <c r="Y6" s="125">
        <f>IF(U6&gt;12,1,0)</f>
        <v>0</v>
      </c>
      <c r="Z6" s="128">
        <f>+X6+Y6</f>
        <v>0</v>
      </c>
      <c r="AA6" s="129"/>
    </row>
    <row r="7" spans="1:27" ht="16.7" customHeight="1" x14ac:dyDescent="0.2">
      <c r="A7" s="430" t="s">
        <v>97</v>
      </c>
      <c r="B7" s="435"/>
      <c r="C7" s="218"/>
      <c r="D7" s="218"/>
      <c r="E7" s="218"/>
      <c r="F7" s="218"/>
      <c r="G7" s="218"/>
      <c r="H7" s="218"/>
      <c r="I7" s="218"/>
      <c r="J7" s="218"/>
      <c r="K7" s="430" t="s">
        <v>9</v>
      </c>
      <c r="L7" s="435"/>
      <c r="M7" s="436"/>
      <c r="N7" s="436"/>
      <c r="O7" s="436"/>
      <c r="P7" s="436"/>
      <c r="Q7" s="436"/>
      <c r="R7" s="436"/>
      <c r="S7" s="436"/>
      <c r="T7" s="437"/>
      <c r="U7" s="155">
        <f>+M4+R4</f>
        <v>0</v>
      </c>
    </row>
    <row r="8" spans="1:27" ht="17.25" customHeight="1" x14ac:dyDescent="0.2">
      <c r="A8" s="438" t="s">
        <v>71</v>
      </c>
      <c r="B8" s="244"/>
      <c r="C8" s="244"/>
      <c r="D8" s="244"/>
      <c r="E8" s="439"/>
      <c r="F8" s="390"/>
      <c r="G8" s="391"/>
      <c r="H8" s="391"/>
      <c r="I8" s="391"/>
      <c r="J8" s="391"/>
      <c r="K8" s="391"/>
      <c r="L8" s="391"/>
      <c r="M8" s="391"/>
      <c r="N8" s="391"/>
      <c r="O8" s="391"/>
      <c r="P8" s="391"/>
      <c r="Q8" s="391"/>
      <c r="R8" s="391"/>
      <c r="S8" s="391"/>
      <c r="T8" s="392"/>
      <c r="U8" s="155">
        <f>+M5+R5</f>
        <v>0</v>
      </c>
      <c r="V8" s="155">
        <f>+U8-U7</f>
        <v>0</v>
      </c>
    </row>
    <row r="9" spans="1:27" ht="16.5" customHeight="1" x14ac:dyDescent="0.2">
      <c r="A9" s="438" t="s">
        <v>110</v>
      </c>
      <c r="B9" s="244"/>
      <c r="C9" s="244"/>
      <c r="D9" s="244"/>
      <c r="E9" s="439"/>
      <c r="F9" s="450"/>
      <c r="G9" s="451"/>
      <c r="H9" s="451"/>
      <c r="I9" s="451"/>
      <c r="J9" s="451"/>
      <c r="K9" s="451"/>
      <c r="L9" s="451"/>
      <c r="M9" s="451"/>
      <c r="N9" s="451"/>
      <c r="O9" s="451"/>
      <c r="P9" s="451"/>
      <c r="Q9" s="451"/>
      <c r="R9" s="451"/>
      <c r="S9" s="451"/>
      <c r="T9" s="452"/>
      <c r="V9" s="156">
        <f>+V8</f>
        <v>0</v>
      </c>
    </row>
    <row r="10" spans="1:27" ht="20.45" customHeight="1" x14ac:dyDescent="0.2">
      <c r="A10" s="242"/>
      <c r="B10" s="244"/>
      <c r="C10" s="244"/>
      <c r="D10" s="244"/>
      <c r="E10" s="244"/>
      <c r="F10" s="244"/>
      <c r="G10" s="244"/>
      <c r="H10" s="244"/>
      <c r="I10" s="244"/>
      <c r="J10" s="244"/>
      <c r="K10" s="244"/>
      <c r="L10" s="244"/>
      <c r="M10" s="244"/>
      <c r="N10" s="244"/>
      <c r="O10" s="244"/>
      <c r="P10" s="244"/>
      <c r="Q10" s="244"/>
      <c r="R10" s="244"/>
      <c r="S10" s="244"/>
      <c r="T10" s="244"/>
      <c r="U10" s="124">
        <f>IF(OR(R4&lt;=0,R5&lt;=0),0,MINUTE(V8))</f>
        <v>0</v>
      </c>
      <c r="V10" s="124">
        <f>IF(V9&lt;0,0,DAY(V9))</f>
        <v>0</v>
      </c>
      <c r="W10" s="157">
        <f>IF(V8&lt;0,0,HOUR(V9))</f>
        <v>0</v>
      </c>
      <c r="X10" s="158">
        <f>+U10/60</f>
        <v>0</v>
      </c>
    </row>
    <row r="11" spans="1:27" ht="15.2" customHeight="1" x14ac:dyDescent="0.2">
      <c r="A11" s="430" t="s">
        <v>60</v>
      </c>
      <c r="B11" s="453"/>
      <c r="C11" s="453"/>
      <c r="D11" s="453"/>
      <c r="E11" s="453"/>
      <c r="F11" s="453"/>
      <c r="G11" s="453"/>
      <c r="H11" s="453"/>
      <c r="I11" s="453"/>
      <c r="J11" s="453"/>
      <c r="K11" s="453"/>
      <c r="L11" s="453"/>
      <c r="M11" s="453"/>
      <c r="N11" s="453"/>
      <c r="O11" s="453"/>
      <c r="P11" s="453"/>
      <c r="Q11" s="453"/>
      <c r="R11" s="453"/>
      <c r="S11" s="453"/>
      <c r="T11" s="453"/>
    </row>
    <row r="12" spans="1:27" ht="15.2" customHeight="1" x14ac:dyDescent="0.2">
      <c r="A12" s="446" t="s">
        <v>52</v>
      </c>
      <c r="B12" s="454"/>
      <c r="C12" s="446" t="s">
        <v>33</v>
      </c>
      <c r="D12" s="454"/>
      <c r="E12" s="455"/>
      <c r="F12" s="454"/>
      <c r="G12" s="454"/>
      <c r="H12" s="455" t="s">
        <v>31</v>
      </c>
      <c r="I12" s="454"/>
      <c r="J12" s="454"/>
      <c r="K12" s="167" t="s">
        <v>52</v>
      </c>
      <c r="L12" s="446" t="s">
        <v>66</v>
      </c>
      <c r="M12" s="454"/>
      <c r="N12" s="454"/>
      <c r="O12" s="446" t="s">
        <v>54</v>
      </c>
      <c r="P12" s="454"/>
      <c r="Q12" s="454"/>
      <c r="R12" s="442" t="s">
        <v>39</v>
      </c>
      <c r="S12" s="443"/>
      <c r="T12" s="446" t="s">
        <v>13</v>
      </c>
    </row>
    <row r="13" spans="1:27" ht="16.7" customHeight="1" x14ac:dyDescent="0.2">
      <c r="A13" s="447" t="s">
        <v>26</v>
      </c>
      <c r="B13" s="448"/>
      <c r="C13" s="449" t="s">
        <v>12</v>
      </c>
      <c r="D13" s="448"/>
      <c r="E13" s="449" t="s">
        <v>19</v>
      </c>
      <c r="F13" s="448"/>
      <c r="G13" s="448"/>
      <c r="H13" s="449" t="s">
        <v>25</v>
      </c>
      <c r="I13" s="448"/>
      <c r="J13" s="448"/>
      <c r="K13" s="166" t="s">
        <v>32</v>
      </c>
      <c r="L13" s="447" t="s">
        <v>51</v>
      </c>
      <c r="M13" s="448"/>
      <c r="N13" s="448"/>
      <c r="O13" s="447" t="s">
        <v>29</v>
      </c>
      <c r="P13" s="448"/>
      <c r="Q13" s="448"/>
      <c r="R13" s="444"/>
      <c r="S13" s="445"/>
      <c r="T13" s="447"/>
    </row>
    <row r="14" spans="1:27" ht="16.7" customHeight="1" x14ac:dyDescent="0.2">
      <c r="A14" s="380"/>
      <c r="B14" s="381"/>
      <c r="C14" s="382"/>
      <c r="D14" s="383"/>
      <c r="E14" s="218"/>
      <c r="F14" s="219"/>
      <c r="G14" s="219"/>
      <c r="H14" s="218"/>
      <c r="I14" s="219"/>
      <c r="J14" s="219"/>
      <c r="K14" s="164"/>
      <c r="L14" s="218"/>
      <c r="M14" s="219"/>
      <c r="N14" s="219"/>
      <c r="O14" s="384"/>
      <c r="P14" s="385"/>
      <c r="Q14" s="385"/>
      <c r="R14" s="378"/>
      <c r="S14" s="379"/>
      <c r="T14" s="169"/>
    </row>
    <row r="15" spans="1:27" ht="18.2" customHeight="1" x14ac:dyDescent="0.2">
      <c r="A15" s="380"/>
      <c r="B15" s="381"/>
      <c r="C15" s="382"/>
      <c r="D15" s="383"/>
      <c r="E15" s="218"/>
      <c r="F15" s="219"/>
      <c r="G15" s="219"/>
      <c r="H15" s="218"/>
      <c r="I15" s="219"/>
      <c r="J15" s="219"/>
      <c r="K15" s="164"/>
      <c r="L15" s="218"/>
      <c r="M15" s="219"/>
      <c r="N15" s="219"/>
      <c r="O15" s="384"/>
      <c r="P15" s="385"/>
      <c r="Q15" s="385"/>
      <c r="R15" s="378"/>
      <c r="S15" s="379"/>
      <c r="T15" s="169"/>
    </row>
    <row r="16" spans="1:27" ht="18.2" customHeight="1" x14ac:dyDescent="0.2">
      <c r="A16" s="380"/>
      <c r="B16" s="381"/>
      <c r="C16" s="382"/>
      <c r="D16" s="383"/>
      <c r="E16" s="218"/>
      <c r="F16" s="219"/>
      <c r="G16" s="219"/>
      <c r="H16" s="218"/>
      <c r="I16" s="219"/>
      <c r="J16" s="219"/>
      <c r="K16" s="164"/>
      <c r="L16" s="218"/>
      <c r="M16" s="219"/>
      <c r="N16" s="219"/>
      <c r="O16" s="384"/>
      <c r="P16" s="385"/>
      <c r="Q16" s="385"/>
      <c r="R16" s="378"/>
      <c r="S16" s="379"/>
      <c r="T16" s="169"/>
    </row>
    <row r="17" spans="1:31" ht="18.2" customHeight="1" x14ac:dyDescent="0.2">
      <c r="A17" s="380"/>
      <c r="B17" s="381"/>
      <c r="C17" s="382"/>
      <c r="D17" s="383"/>
      <c r="E17" s="218"/>
      <c r="F17" s="219"/>
      <c r="G17" s="219"/>
      <c r="H17" s="218"/>
      <c r="I17" s="219"/>
      <c r="J17" s="219"/>
      <c r="K17" s="164"/>
      <c r="L17" s="218"/>
      <c r="M17" s="219"/>
      <c r="N17" s="219"/>
      <c r="O17" s="384"/>
      <c r="P17" s="385"/>
      <c r="Q17" s="385"/>
      <c r="R17" s="378"/>
      <c r="S17" s="379"/>
      <c r="T17" s="169"/>
    </row>
    <row r="18" spans="1:31" ht="16.7" customHeight="1" x14ac:dyDescent="0.2">
      <c r="A18" s="380"/>
      <c r="B18" s="381"/>
      <c r="C18" s="382"/>
      <c r="D18" s="383"/>
      <c r="E18" s="218"/>
      <c r="F18" s="219"/>
      <c r="G18" s="219"/>
      <c r="H18" s="218"/>
      <c r="I18" s="219"/>
      <c r="J18" s="219"/>
      <c r="K18" s="164"/>
      <c r="L18" s="218"/>
      <c r="M18" s="219"/>
      <c r="N18" s="219"/>
      <c r="O18" s="384"/>
      <c r="P18" s="385"/>
      <c r="Q18" s="385"/>
      <c r="R18" s="378"/>
      <c r="S18" s="379"/>
      <c r="T18" s="169"/>
    </row>
    <row r="19" spans="1:31" ht="16.7" customHeight="1" x14ac:dyDescent="0.2">
      <c r="A19" s="380"/>
      <c r="B19" s="381"/>
      <c r="C19" s="382"/>
      <c r="D19" s="383"/>
      <c r="E19" s="218"/>
      <c r="F19" s="219"/>
      <c r="G19" s="219"/>
      <c r="H19" s="218"/>
      <c r="I19" s="219"/>
      <c r="J19" s="219"/>
      <c r="K19" s="164"/>
      <c r="L19" s="218"/>
      <c r="M19" s="219"/>
      <c r="N19" s="219"/>
      <c r="O19" s="384"/>
      <c r="P19" s="385"/>
      <c r="Q19" s="385"/>
      <c r="R19" s="378"/>
      <c r="S19" s="379"/>
      <c r="T19" s="169"/>
    </row>
    <row r="20" spans="1:31" ht="18.2" customHeight="1" x14ac:dyDescent="0.2">
      <c r="A20" s="386"/>
      <c r="B20" s="387"/>
      <c r="C20" s="388"/>
      <c r="D20" s="389"/>
      <c r="E20" s="390"/>
      <c r="F20" s="391"/>
      <c r="G20" s="392"/>
      <c r="H20" s="390"/>
      <c r="I20" s="391"/>
      <c r="J20" s="392"/>
      <c r="K20" s="164"/>
      <c r="L20" s="390"/>
      <c r="M20" s="391"/>
      <c r="N20" s="392"/>
      <c r="O20" s="393"/>
      <c r="P20" s="394"/>
      <c r="Q20" s="395"/>
      <c r="R20" s="378"/>
      <c r="S20" s="379"/>
      <c r="T20" s="169"/>
    </row>
    <row r="21" spans="1:31" ht="16.7" customHeight="1" x14ac:dyDescent="0.2">
      <c r="A21" s="386"/>
      <c r="B21" s="387"/>
      <c r="C21" s="388"/>
      <c r="D21" s="389"/>
      <c r="E21" s="390"/>
      <c r="F21" s="391"/>
      <c r="G21" s="392"/>
      <c r="H21" s="390"/>
      <c r="I21" s="391"/>
      <c r="J21" s="392"/>
      <c r="K21" s="164"/>
      <c r="L21" s="390"/>
      <c r="M21" s="391"/>
      <c r="N21" s="392"/>
      <c r="O21" s="393"/>
      <c r="P21" s="394"/>
      <c r="Q21" s="395"/>
      <c r="R21" s="378"/>
      <c r="S21" s="379"/>
      <c r="T21" s="169"/>
    </row>
    <row r="22" spans="1:31" ht="16.7" customHeight="1" x14ac:dyDescent="0.2">
      <c r="A22" s="380"/>
      <c r="B22" s="381"/>
      <c r="C22" s="382"/>
      <c r="D22" s="383"/>
      <c r="E22" s="218"/>
      <c r="F22" s="219"/>
      <c r="G22" s="219"/>
      <c r="H22" s="218"/>
      <c r="I22" s="219"/>
      <c r="J22" s="219"/>
      <c r="K22" s="164"/>
      <c r="L22" s="218"/>
      <c r="M22" s="219"/>
      <c r="N22" s="219"/>
      <c r="O22" s="384"/>
      <c r="P22" s="385"/>
      <c r="Q22" s="385"/>
      <c r="R22" s="378"/>
      <c r="S22" s="379"/>
      <c r="T22" s="169"/>
    </row>
    <row r="23" spans="1:31" ht="16.7" customHeight="1" x14ac:dyDescent="0.2">
      <c r="A23" s="380"/>
      <c r="B23" s="381"/>
      <c r="C23" s="382"/>
      <c r="D23" s="383"/>
      <c r="E23" s="218"/>
      <c r="F23" s="219"/>
      <c r="G23" s="219"/>
      <c r="H23" s="218"/>
      <c r="I23" s="219"/>
      <c r="J23" s="219"/>
      <c r="K23" s="164"/>
      <c r="L23" s="218"/>
      <c r="M23" s="219"/>
      <c r="N23" s="219"/>
      <c r="O23" s="384"/>
      <c r="P23" s="385"/>
      <c r="Q23" s="385"/>
      <c r="R23" s="378"/>
      <c r="S23" s="379"/>
      <c r="T23" s="169"/>
    </row>
    <row r="24" spans="1:31" ht="16.7" customHeight="1" x14ac:dyDescent="0.2">
      <c r="A24" s="380"/>
      <c r="B24" s="381"/>
      <c r="C24" s="382"/>
      <c r="D24" s="383"/>
      <c r="E24" s="218"/>
      <c r="F24" s="219"/>
      <c r="G24" s="219"/>
      <c r="H24" s="218"/>
      <c r="I24" s="219"/>
      <c r="J24" s="219"/>
      <c r="K24" s="164"/>
      <c r="L24" s="218"/>
      <c r="M24" s="219"/>
      <c r="N24" s="219"/>
      <c r="O24" s="384"/>
      <c r="P24" s="385"/>
      <c r="Q24" s="385"/>
      <c r="R24" s="378"/>
      <c r="S24" s="379"/>
      <c r="T24" s="169"/>
    </row>
    <row r="25" spans="1:31" ht="16.7" customHeight="1" x14ac:dyDescent="0.2">
      <c r="A25" s="380"/>
      <c r="B25" s="381"/>
      <c r="C25" s="382"/>
      <c r="D25" s="383"/>
      <c r="E25" s="218"/>
      <c r="F25" s="219"/>
      <c r="G25" s="219"/>
      <c r="H25" s="218"/>
      <c r="I25" s="219"/>
      <c r="J25" s="219"/>
      <c r="K25" s="164"/>
      <c r="L25" s="218"/>
      <c r="M25" s="219"/>
      <c r="N25" s="219"/>
      <c r="O25" s="384"/>
      <c r="P25" s="385"/>
      <c r="Q25" s="385"/>
      <c r="R25" s="378"/>
      <c r="S25" s="379"/>
      <c r="T25" s="169"/>
    </row>
    <row r="26" spans="1:31" ht="16.7" customHeight="1" x14ac:dyDescent="0.2">
      <c r="A26" s="463"/>
      <c r="B26" s="454"/>
      <c r="C26" s="454"/>
      <c r="D26" s="454"/>
      <c r="E26" s="454"/>
      <c r="F26" s="454"/>
      <c r="G26" s="454"/>
      <c r="H26" s="454"/>
      <c r="I26" s="454"/>
      <c r="J26" s="454"/>
      <c r="K26" s="454"/>
      <c r="L26" s="464" t="s">
        <v>18</v>
      </c>
      <c r="M26" s="243"/>
      <c r="N26" s="243"/>
      <c r="O26" s="371">
        <f>SUM(O13:Q25)</f>
        <v>0</v>
      </c>
      <c r="P26" s="372"/>
      <c r="Q26" s="372"/>
      <c r="R26" s="465" t="s">
        <v>18</v>
      </c>
      <c r="S26" s="466"/>
      <c r="T26" s="17">
        <f>SUM(T13:T25)</f>
        <v>0</v>
      </c>
    </row>
    <row r="27" spans="1:31" s="16" customFormat="1" ht="10.5" customHeight="1" x14ac:dyDescent="0.2">
      <c r="A27" s="467"/>
      <c r="B27" s="457"/>
      <c r="C27" s="457"/>
      <c r="D27" s="457"/>
      <c r="E27" s="457"/>
      <c r="F27" s="457"/>
      <c r="G27" s="457"/>
      <c r="H27" s="457"/>
      <c r="I27" s="457"/>
      <c r="J27" s="457"/>
      <c r="K27" s="457"/>
      <c r="L27" s="456" t="s">
        <v>21</v>
      </c>
      <c r="M27" s="457"/>
      <c r="N27" s="457"/>
      <c r="O27" s="362"/>
      <c r="P27" s="250"/>
      <c r="Q27" s="250"/>
      <c r="R27" s="468"/>
      <c r="S27" s="469"/>
      <c r="T27" s="470"/>
      <c r="U27" s="131"/>
      <c r="V27" s="131"/>
      <c r="W27" s="131"/>
      <c r="X27" s="131"/>
      <c r="Y27" s="131"/>
      <c r="Z27" s="131"/>
      <c r="AA27" s="131"/>
      <c r="AB27" s="131"/>
      <c r="AC27" s="131"/>
      <c r="AD27" s="131"/>
      <c r="AE27" s="131"/>
    </row>
    <row r="28" spans="1:31" ht="19.7" customHeight="1" x14ac:dyDescent="0.2">
      <c r="A28" s="253"/>
      <c r="B28" s="253"/>
      <c r="C28" s="253"/>
      <c r="D28" s="253"/>
      <c r="E28" s="253"/>
      <c r="F28" s="253"/>
      <c r="G28" s="253"/>
      <c r="H28" s="253"/>
      <c r="I28" s="253"/>
      <c r="J28" s="253"/>
      <c r="K28" s="253"/>
      <c r="L28" s="253"/>
      <c r="M28" s="253"/>
      <c r="N28" s="253"/>
      <c r="O28" s="253"/>
      <c r="P28" s="253"/>
      <c r="Q28" s="253"/>
      <c r="R28" s="253"/>
      <c r="S28" s="253"/>
      <c r="T28" s="253"/>
    </row>
    <row r="29" spans="1:31" ht="15.95" customHeight="1" x14ac:dyDescent="0.2">
      <c r="A29" s="456" t="s">
        <v>59</v>
      </c>
      <c r="B29" s="457"/>
      <c r="C29" s="457"/>
      <c r="D29" s="457"/>
      <c r="E29" s="457"/>
      <c r="F29" s="457"/>
      <c r="G29" s="457"/>
      <c r="H29" s="457"/>
      <c r="I29" s="457"/>
      <c r="J29" s="457"/>
      <c r="K29" s="457"/>
      <c r="L29" s="457"/>
      <c r="M29" s="457"/>
      <c r="N29" s="457"/>
      <c r="O29" s="458" t="s">
        <v>3</v>
      </c>
      <c r="P29" s="457"/>
      <c r="Q29" s="457"/>
      <c r="R29" s="459" t="s">
        <v>56</v>
      </c>
      <c r="S29" s="460"/>
      <c r="T29" s="161" t="s">
        <v>13</v>
      </c>
    </row>
    <row r="30" spans="1:31" ht="15.95" customHeight="1" x14ac:dyDescent="0.2">
      <c r="A30" s="440" t="s">
        <v>91</v>
      </c>
      <c r="B30" s="448"/>
      <c r="C30" s="448"/>
      <c r="D30" s="448"/>
      <c r="E30" s="448"/>
      <c r="F30" s="448"/>
      <c r="G30" s="448"/>
      <c r="H30" s="448"/>
      <c r="I30" s="448"/>
      <c r="J30" s="448"/>
      <c r="K30" s="448"/>
      <c r="L30" s="448"/>
      <c r="M30" s="448"/>
      <c r="N30" s="448"/>
      <c r="O30" s="365"/>
      <c r="P30" s="207"/>
      <c r="Q30" s="207"/>
      <c r="R30" s="461">
        <v>3.5</v>
      </c>
      <c r="S30" s="462"/>
      <c r="T30" s="18">
        <f>+O30*R30</f>
        <v>0</v>
      </c>
    </row>
    <row r="31" spans="1:31" ht="15.95" customHeight="1" x14ac:dyDescent="0.2">
      <c r="A31" s="471" t="s">
        <v>65</v>
      </c>
      <c r="B31" s="472"/>
      <c r="C31" s="472"/>
      <c r="D31" s="473" t="s">
        <v>15</v>
      </c>
      <c r="E31" s="243"/>
      <c r="F31" s="243"/>
      <c r="G31" s="243"/>
      <c r="H31" s="222"/>
      <c r="I31" s="223"/>
      <c r="J31" s="223"/>
      <c r="K31" s="223"/>
      <c r="L31" s="223"/>
      <c r="M31" s="223"/>
      <c r="N31" s="223"/>
      <c r="O31" s="354"/>
      <c r="P31" s="223"/>
      <c r="Q31" s="223"/>
      <c r="R31" s="355">
        <v>1</v>
      </c>
      <c r="S31" s="356"/>
      <c r="T31" s="19">
        <f>+O31*R31</f>
        <v>0</v>
      </c>
    </row>
    <row r="32" spans="1:31" s="16" customFormat="1" ht="10.5" customHeight="1" x14ac:dyDescent="0.2">
      <c r="A32" s="474" t="s">
        <v>10</v>
      </c>
      <c r="B32" s="475"/>
      <c r="C32" s="475"/>
      <c r="D32" s="476" t="s">
        <v>88</v>
      </c>
      <c r="E32" s="476"/>
      <c r="F32" s="476"/>
      <c r="G32" s="477"/>
      <c r="H32" s="359"/>
      <c r="I32" s="360"/>
      <c r="J32" s="360"/>
      <c r="K32" s="360"/>
      <c r="L32" s="360"/>
      <c r="M32" s="360"/>
      <c r="N32" s="361"/>
      <c r="O32" s="362"/>
      <c r="P32" s="250"/>
      <c r="Q32" s="250"/>
      <c r="R32" s="363"/>
      <c r="S32" s="364"/>
      <c r="T32" s="22">
        <f>+O32*R32</f>
        <v>0</v>
      </c>
      <c r="U32" s="131"/>
      <c r="V32" s="131"/>
      <c r="W32" s="131"/>
      <c r="X32" s="131"/>
      <c r="Y32" s="131"/>
      <c r="Z32" s="131"/>
      <c r="AA32" s="131"/>
      <c r="AB32" s="131"/>
      <c r="AC32" s="131"/>
      <c r="AD32" s="131"/>
      <c r="AE32" s="131"/>
    </row>
    <row r="33" spans="1:31" ht="15.2" customHeight="1" x14ac:dyDescent="0.2">
      <c r="A33" s="345"/>
      <c r="B33" s="345"/>
      <c r="C33" s="345"/>
      <c r="D33" s="345"/>
      <c r="E33" s="345"/>
      <c r="F33" s="345"/>
      <c r="G33" s="345"/>
      <c r="H33" s="345"/>
      <c r="I33" s="345"/>
      <c r="J33" s="345"/>
      <c r="K33" s="345"/>
      <c r="L33" s="345"/>
      <c r="M33" s="345"/>
      <c r="N33" s="345"/>
      <c r="O33" s="345"/>
      <c r="P33" s="345"/>
      <c r="Q33" s="345"/>
      <c r="R33" s="345"/>
      <c r="S33" s="345"/>
      <c r="T33" s="345"/>
    </row>
    <row r="34" spans="1:31" ht="15.2" customHeight="1" x14ac:dyDescent="0.2">
      <c r="A34" s="480" t="s">
        <v>55</v>
      </c>
      <c r="B34" s="464"/>
      <c r="C34" s="464"/>
      <c r="D34" s="464"/>
      <c r="E34" s="464"/>
      <c r="F34" s="464"/>
      <c r="G34" s="464"/>
      <c r="H34" s="464"/>
      <c r="I34" s="464"/>
      <c r="J34" s="481"/>
      <c r="K34" s="485" t="s">
        <v>53</v>
      </c>
      <c r="L34" s="487" t="s">
        <v>56</v>
      </c>
      <c r="M34" s="458" t="s">
        <v>50</v>
      </c>
      <c r="N34" s="458"/>
      <c r="O34" s="458"/>
      <c r="P34" s="458"/>
      <c r="Q34" s="458"/>
      <c r="R34" s="458"/>
      <c r="S34" s="459"/>
      <c r="T34" s="458" t="s">
        <v>13</v>
      </c>
    </row>
    <row r="35" spans="1:31" ht="15.95" customHeight="1" x14ac:dyDescent="0.2">
      <c r="A35" s="482"/>
      <c r="B35" s="483"/>
      <c r="C35" s="483"/>
      <c r="D35" s="483"/>
      <c r="E35" s="483"/>
      <c r="F35" s="483"/>
      <c r="G35" s="483"/>
      <c r="H35" s="483"/>
      <c r="I35" s="483"/>
      <c r="J35" s="484"/>
      <c r="K35" s="486"/>
      <c r="L35" s="488"/>
      <c r="M35" s="489" t="s">
        <v>43</v>
      </c>
      <c r="N35" s="490"/>
      <c r="O35" s="491" t="s">
        <v>27</v>
      </c>
      <c r="P35" s="492"/>
      <c r="Q35" s="493"/>
      <c r="R35" s="494" t="s">
        <v>30</v>
      </c>
      <c r="S35" s="495"/>
      <c r="T35" s="457"/>
      <c r="U35" s="132"/>
    </row>
    <row r="36" spans="1:31" ht="15.95" customHeight="1" x14ac:dyDescent="0.2">
      <c r="A36" s="431" t="s">
        <v>89</v>
      </c>
      <c r="B36" s="478"/>
      <c r="C36" s="478"/>
      <c r="D36" s="478"/>
      <c r="E36" s="478"/>
      <c r="F36" s="478"/>
      <c r="G36" s="478"/>
      <c r="H36" s="478"/>
      <c r="I36" s="478"/>
      <c r="J36" s="478"/>
      <c r="K36" s="67">
        <f>IF(U5=0,IF(X6&gt;0,1,0),0)</f>
        <v>0</v>
      </c>
      <c r="L36" s="92">
        <v>200</v>
      </c>
      <c r="M36" s="160"/>
      <c r="N36" s="89">
        <f>IF(K36&gt;0,(L36*0.2)*M36,0)</f>
        <v>0</v>
      </c>
      <c r="O36" s="160"/>
      <c r="P36" s="341">
        <f>IF(K36&gt;0,(+L36*0.3)*O36,0)</f>
        <v>0</v>
      </c>
      <c r="Q36" s="342"/>
      <c r="R36" s="78"/>
      <c r="S36" s="90">
        <f>ROUND(IF(K36&gt;0,(+L36*0.5)*R36,0),0)</f>
        <v>0</v>
      </c>
      <c r="T36" s="134">
        <f>ROUND(IF(((K36*L36)-N36-P36-S36)&lt;0,0,((K36*L36)-N36-P36-S36)),0)</f>
        <v>0</v>
      </c>
    </row>
    <row r="37" spans="1:31" ht="15.2" customHeight="1" x14ac:dyDescent="0.2">
      <c r="A37" s="471" t="s">
        <v>90</v>
      </c>
      <c r="B37" s="479"/>
      <c r="C37" s="479"/>
      <c r="D37" s="479"/>
      <c r="E37" s="479"/>
      <c r="F37" s="479"/>
      <c r="G37" s="479"/>
      <c r="H37" s="479"/>
      <c r="I37" s="479"/>
      <c r="J37" s="479"/>
      <c r="K37" s="67">
        <f>IF(U5=0,IF(Y6&gt;0,1,0),0)</f>
        <v>0</v>
      </c>
      <c r="L37" s="93">
        <v>400</v>
      </c>
      <c r="M37" s="160"/>
      <c r="N37" s="89">
        <f>IF(K37&gt;0,(L37*0.2)*M37,0)</f>
        <v>0</v>
      </c>
      <c r="O37" s="87"/>
      <c r="P37" s="341">
        <f>IF(K37&gt;0,(+L37*0.3)*O37,0)</f>
        <v>0</v>
      </c>
      <c r="Q37" s="342"/>
      <c r="R37" s="27"/>
      <c r="S37" s="90">
        <f>ROUND(IF(K37&gt;0,(+L37*0.5)*R37,0),0)</f>
        <v>0</v>
      </c>
      <c r="T37" s="134">
        <f>ROUND(IF(((K37*L37)-N37-P37-S37)&lt;0,0,((K37*L37)-N37-P37-S37)),0)</f>
        <v>0</v>
      </c>
    </row>
    <row r="38" spans="1:31" s="16" customFormat="1" ht="10.5" customHeight="1" x14ac:dyDescent="0.2">
      <c r="A38" s="467" t="s">
        <v>74</v>
      </c>
      <c r="B38" s="457"/>
      <c r="C38" s="457"/>
      <c r="D38" s="457"/>
      <c r="E38" s="457"/>
      <c r="F38" s="457"/>
      <c r="G38" s="457"/>
      <c r="H38" s="457"/>
      <c r="I38" s="457"/>
      <c r="J38" s="457"/>
      <c r="K38" s="457"/>
      <c r="L38" s="457"/>
      <c r="M38" s="457"/>
      <c r="N38" s="457"/>
      <c r="O38" s="457"/>
      <c r="P38" s="457"/>
      <c r="Q38" s="457"/>
      <c r="R38" s="457"/>
      <c r="S38" s="457"/>
      <c r="T38" s="457"/>
      <c r="U38" s="131"/>
      <c r="V38" s="131"/>
      <c r="W38" s="131"/>
      <c r="X38" s="131"/>
      <c r="Y38" s="131"/>
      <c r="Z38" s="131"/>
      <c r="AA38" s="131"/>
      <c r="AB38" s="131"/>
      <c r="AC38" s="131"/>
      <c r="AD38" s="131"/>
      <c r="AE38" s="131"/>
    </row>
    <row r="39" spans="1:31" ht="18.95" customHeight="1" x14ac:dyDescent="0.2">
      <c r="A39" s="253"/>
      <c r="B39" s="253"/>
      <c r="C39" s="253"/>
      <c r="D39" s="253"/>
      <c r="E39" s="253"/>
      <c r="F39" s="253"/>
      <c r="G39" s="253"/>
      <c r="H39" s="253"/>
      <c r="I39" s="253"/>
      <c r="J39" s="253"/>
      <c r="K39" s="253"/>
      <c r="L39" s="253"/>
      <c r="M39" s="253"/>
      <c r="N39" s="253"/>
      <c r="O39" s="253"/>
      <c r="P39" s="253"/>
      <c r="Q39" s="253"/>
      <c r="R39" s="253"/>
      <c r="S39" s="253"/>
      <c r="T39" s="253"/>
    </row>
    <row r="40" spans="1:31" ht="15.95" customHeight="1" x14ac:dyDescent="0.2">
      <c r="A40" s="456" t="s">
        <v>17</v>
      </c>
      <c r="B40" s="457"/>
      <c r="C40" s="457"/>
      <c r="D40" s="457"/>
      <c r="E40" s="457"/>
      <c r="F40" s="457"/>
      <c r="G40" s="457"/>
      <c r="H40" s="457"/>
      <c r="I40" s="457"/>
      <c r="J40" s="457"/>
      <c r="K40" s="457"/>
      <c r="L40" s="457"/>
      <c r="M40" s="457"/>
      <c r="N40" s="457"/>
      <c r="O40" s="457"/>
      <c r="P40" s="457"/>
      <c r="Q40" s="457"/>
      <c r="R40" s="457"/>
      <c r="S40" s="457"/>
      <c r="T40" s="457"/>
    </row>
    <row r="41" spans="1:31" ht="15.95" customHeight="1" x14ac:dyDescent="0.2">
      <c r="A41" s="496" t="s">
        <v>35</v>
      </c>
      <c r="B41" s="497"/>
      <c r="C41" s="497"/>
      <c r="D41" s="497"/>
      <c r="E41" s="497"/>
      <c r="F41" s="497"/>
      <c r="G41" s="497"/>
      <c r="H41" s="497"/>
      <c r="I41" s="497"/>
      <c r="J41" s="497"/>
      <c r="K41" s="498" t="s">
        <v>49</v>
      </c>
      <c r="L41" s="497"/>
      <c r="M41" s="498" t="s">
        <v>45</v>
      </c>
      <c r="N41" s="497"/>
      <c r="O41" s="497"/>
      <c r="P41" s="497"/>
      <c r="Q41" s="499"/>
      <c r="R41" s="458" t="s">
        <v>47</v>
      </c>
      <c r="S41" s="458"/>
      <c r="T41" s="500" t="s">
        <v>13</v>
      </c>
    </row>
    <row r="42" spans="1:31" ht="15.95" customHeight="1" x14ac:dyDescent="0.2">
      <c r="A42" s="440" t="s">
        <v>20</v>
      </c>
      <c r="B42" s="448"/>
      <c r="C42" s="448"/>
      <c r="D42" s="448"/>
      <c r="E42" s="448"/>
      <c r="F42" s="448"/>
      <c r="G42" s="448"/>
      <c r="H42" s="448"/>
      <c r="I42" s="448"/>
      <c r="J42" s="448"/>
      <c r="K42" s="502"/>
      <c r="L42" s="448"/>
      <c r="M42" s="503" t="s">
        <v>11</v>
      </c>
      <c r="N42" s="504"/>
      <c r="O42" s="162" t="s">
        <v>2</v>
      </c>
      <c r="P42" s="505" t="s">
        <v>5</v>
      </c>
      <c r="Q42" s="402"/>
      <c r="R42" s="458"/>
      <c r="S42" s="458"/>
      <c r="T42" s="501"/>
    </row>
    <row r="43" spans="1:31" ht="15.2" customHeight="1" x14ac:dyDescent="0.2">
      <c r="A43" s="317"/>
      <c r="B43" s="317"/>
      <c r="C43" s="317"/>
      <c r="D43" s="317"/>
      <c r="E43" s="317"/>
      <c r="F43" s="317"/>
      <c r="G43" s="317"/>
      <c r="H43" s="317"/>
      <c r="I43" s="317"/>
      <c r="J43" s="317"/>
      <c r="K43" s="318"/>
      <c r="L43" s="317"/>
      <c r="M43" s="319"/>
      <c r="N43" s="320"/>
      <c r="O43" s="8" t="s">
        <v>2</v>
      </c>
      <c r="P43" s="321"/>
      <c r="Q43" s="322"/>
      <c r="R43" s="307"/>
      <c r="S43" s="307"/>
      <c r="T43" s="73"/>
    </row>
    <row r="44" spans="1:31" ht="15.95" customHeight="1" x14ac:dyDescent="0.2">
      <c r="A44" s="317"/>
      <c r="B44" s="317"/>
      <c r="C44" s="317"/>
      <c r="D44" s="317"/>
      <c r="E44" s="317"/>
      <c r="F44" s="317"/>
      <c r="G44" s="317"/>
      <c r="H44" s="317"/>
      <c r="I44" s="317"/>
      <c r="J44" s="317"/>
      <c r="K44" s="323"/>
      <c r="L44" s="317"/>
      <c r="M44" s="319"/>
      <c r="N44" s="320"/>
      <c r="O44" s="8" t="s">
        <v>2</v>
      </c>
      <c r="P44" s="321"/>
      <c r="Q44" s="322"/>
      <c r="R44" s="307"/>
      <c r="S44" s="307"/>
      <c r="T44" s="73"/>
    </row>
    <row r="45" spans="1:31" ht="15.95" customHeight="1" x14ac:dyDescent="0.2">
      <c r="A45" s="301"/>
      <c r="B45" s="301"/>
      <c r="C45" s="301"/>
      <c r="D45" s="301"/>
      <c r="E45" s="301"/>
      <c r="F45" s="301"/>
      <c r="G45" s="301"/>
      <c r="H45" s="301"/>
      <c r="I45" s="301"/>
      <c r="J45" s="301"/>
      <c r="K45" s="302"/>
      <c r="L45" s="301"/>
      <c r="M45" s="303"/>
      <c r="N45" s="304"/>
      <c r="O45" s="26" t="s">
        <v>2</v>
      </c>
      <c r="P45" s="305"/>
      <c r="Q45" s="306"/>
      <c r="R45" s="307"/>
      <c r="S45" s="307"/>
      <c r="T45" s="74"/>
    </row>
    <row r="46" spans="1:31" s="16" customFormat="1" ht="10.5" customHeight="1" x14ac:dyDescent="0.2">
      <c r="A46" s="308"/>
      <c r="B46" s="308"/>
      <c r="C46" s="308"/>
      <c r="D46" s="308"/>
      <c r="E46" s="308"/>
      <c r="F46" s="308"/>
      <c r="G46" s="308"/>
      <c r="H46" s="308"/>
      <c r="I46" s="308"/>
      <c r="J46" s="308"/>
      <c r="K46" s="309"/>
      <c r="L46" s="310"/>
      <c r="M46" s="311"/>
      <c r="N46" s="312"/>
      <c r="O46" s="31" t="s">
        <v>2</v>
      </c>
      <c r="P46" s="313"/>
      <c r="Q46" s="314"/>
      <c r="R46" s="315"/>
      <c r="S46" s="316"/>
      <c r="T46" s="21"/>
      <c r="U46" s="131"/>
      <c r="V46" s="131"/>
      <c r="W46" s="131"/>
      <c r="X46" s="131"/>
      <c r="Y46" s="131"/>
      <c r="Z46" s="131"/>
      <c r="AA46" s="131"/>
      <c r="AB46" s="131"/>
      <c r="AC46" s="131"/>
      <c r="AD46" s="131"/>
      <c r="AE46" s="131"/>
    </row>
    <row r="47" spans="1:31" ht="15.2" customHeight="1" x14ac:dyDescent="0.2">
      <c r="A47" s="292"/>
      <c r="B47" s="292"/>
      <c r="C47" s="292"/>
      <c r="D47" s="292"/>
      <c r="E47" s="292"/>
      <c r="F47" s="292"/>
      <c r="G47" s="292"/>
      <c r="H47" s="292"/>
      <c r="I47" s="292"/>
      <c r="J47" s="292"/>
      <c r="K47" s="292"/>
      <c r="L47" s="292"/>
      <c r="M47" s="292"/>
      <c r="N47" s="292"/>
      <c r="O47" s="292"/>
      <c r="P47" s="292"/>
      <c r="Q47" s="292"/>
      <c r="R47" s="292"/>
      <c r="S47" s="292"/>
      <c r="T47" s="292"/>
    </row>
    <row r="48" spans="1:31" ht="15.95" customHeight="1" x14ac:dyDescent="0.2">
      <c r="A48" s="506" t="s">
        <v>44</v>
      </c>
      <c r="B48" s="507"/>
      <c r="C48" s="507"/>
      <c r="D48" s="507"/>
      <c r="E48" s="507"/>
      <c r="F48" s="507"/>
      <c r="G48" s="507"/>
      <c r="H48" s="508"/>
      <c r="I48" s="512" t="s">
        <v>105</v>
      </c>
      <c r="J48" s="513"/>
      <c r="K48" s="159"/>
      <c r="L48" s="159"/>
      <c r="M48" s="458" t="s">
        <v>77</v>
      </c>
      <c r="N48" s="457"/>
      <c r="O48" s="457"/>
      <c r="P48" s="457"/>
      <c r="Q48" s="457"/>
      <c r="R48" s="457"/>
      <c r="S48" s="457"/>
      <c r="T48" s="458" t="s">
        <v>13</v>
      </c>
    </row>
    <row r="49" spans="1:31" ht="15.95" customHeight="1" x14ac:dyDescent="0.2">
      <c r="A49" s="509"/>
      <c r="B49" s="510"/>
      <c r="C49" s="510"/>
      <c r="D49" s="510"/>
      <c r="E49" s="510"/>
      <c r="F49" s="510"/>
      <c r="G49" s="510"/>
      <c r="H49" s="511"/>
      <c r="I49" s="299">
        <f>IF(U5&gt;0,U5,0)</f>
        <v>0</v>
      </c>
      <c r="J49" s="300"/>
      <c r="K49" s="161" t="s">
        <v>53</v>
      </c>
      <c r="L49" s="161" t="s">
        <v>76</v>
      </c>
      <c r="M49" s="458" t="s">
        <v>43</v>
      </c>
      <c r="N49" s="457"/>
      <c r="O49" s="458" t="s">
        <v>27</v>
      </c>
      <c r="P49" s="457"/>
      <c r="Q49" s="457"/>
      <c r="R49" s="459" t="s">
        <v>30</v>
      </c>
      <c r="S49" s="460"/>
      <c r="T49" s="457"/>
    </row>
    <row r="50" spans="1:31" ht="15.95" customHeight="1" x14ac:dyDescent="0.2">
      <c r="A50" s="441"/>
      <c r="B50" s="523" t="s">
        <v>75</v>
      </c>
      <c r="C50" s="409"/>
      <c r="D50" s="409"/>
      <c r="E50" s="440" t="s">
        <v>24</v>
      </c>
      <c r="F50" s="448"/>
      <c r="G50" s="448"/>
      <c r="H50" s="448"/>
      <c r="I50" s="448"/>
      <c r="J50" s="448"/>
      <c r="K50" s="67"/>
      <c r="L50" s="91">
        <v>589</v>
      </c>
      <c r="M50" s="81"/>
      <c r="N50" s="98">
        <f>IF(K50&gt;0,(L50*0.2)*M50,0)</f>
        <v>0</v>
      </c>
      <c r="O50" s="160"/>
      <c r="P50" s="286">
        <f>IF(K50&gt;0,(+L50*0.3)*O50,0)</f>
        <v>0</v>
      </c>
      <c r="Q50" s="287"/>
      <c r="R50" s="80"/>
      <c r="S50" s="90">
        <f>IF(K50&gt;0,(+L50*0.5)*R50,0)</f>
        <v>0</v>
      </c>
      <c r="T50" s="18">
        <f>ROUND((K50*L50)-N50-P50-S50,0)</f>
        <v>0</v>
      </c>
    </row>
    <row r="51" spans="1:31" ht="15.95" customHeight="1" x14ac:dyDescent="0.2">
      <c r="A51" s="441"/>
      <c r="B51" s="523"/>
      <c r="C51" s="409"/>
      <c r="D51" s="409"/>
      <c r="E51" s="435" t="s">
        <v>37</v>
      </c>
      <c r="F51" s="453"/>
      <c r="G51" s="453"/>
      <c r="H51" s="453"/>
      <c r="I51" s="453"/>
      <c r="J51" s="453"/>
      <c r="K51" s="85"/>
      <c r="L51" s="165">
        <v>164</v>
      </c>
      <c r="M51" s="81"/>
      <c r="N51" s="98">
        <f t="shared" ref="N51:N52" si="0">IF(K51&gt;0,(L51*0.2)*M51,0)</f>
        <v>0</v>
      </c>
      <c r="O51" s="83"/>
      <c r="P51" s="286">
        <f t="shared" ref="P51:P52" si="1">IF(K51&gt;0,(+L51*0.3)*O51,0)</f>
        <v>0</v>
      </c>
      <c r="Q51" s="287"/>
      <c r="R51" s="5"/>
      <c r="S51" s="90">
        <f t="shared" ref="S51:S52" si="2">IF(K51&gt;0,(+L51*0.5)*R51,0)</f>
        <v>0</v>
      </c>
      <c r="T51" s="18">
        <f t="shared" ref="T51:T53" si="3">ROUND((K51*L51)-N51-P51-S51,0)</f>
        <v>0</v>
      </c>
    </row>
    <row r="52" spans="1:31" ht="16.7" customHeight="1" x14ac:dyDescent="0.2">
      <c r="A52" s="522"/>
      <c r="B52" s="243"/>
      <c r="C52" s="243"/>
      <c r="D52" s="243"/>
      <c r="E52" s="435" t="s">
        <v>67</v>
      </c>
      <c r="F52" s="453"/>
      <c r="G52" s="453"/>
      <c r="H52" s="453"/>
      <c r="I52" s="453"/>
      <c r="J52" s="453"/>
      <c r="K52" s="85"/>
      <c r="L52" s="165">
        <v>91</v>
      </c>
      <c r="M52" s="81"/>
      <c r="N52" s="98">
        <f t="shared" si="0"/>
        <v>0</v>
      </c>
      <c r="O52" s="83"/>
      <c r="P52" s="286">
        <f t="shared" si="1"/>
        <v>0</v>
      </c>
      <c r="Q52" s="287"/>
      <c r="R52" s="5"/>
      <c r="S52" s="90">
        <f t="shared" si="2"/>
        <v>0</v>
      </c>
      <c r="T52" s="18">
        <f t="shared" si="3"/>
        <v>0</v>
      </c>
    </row>
    <row r="53" spans="1:31" ht="15.2" customHeight="1" x14ac:dyDescent="0.2">
      <c r="A53" s="472"/>
      <c r="B53" s="243"/>
      <c r="C53" s="243"/>
      <c r="D53" s="243"/>
      <c r="E53" s="222" t="str">
        <f>IF(Z6=1,"Siste døgn over 6 timer","Siste døgn under 6 timer")</f>
        <v>Siste døgn under 6 timer</v>
      </c>
      <c r="F53" s="223"/>
      <c r="G53" s="223"/>
      <c r="H53" s="223"/>
      <c r="I53" s="223"/>
      <c r="J53" s="223"/>
      <c r="K53" s="135">
        <f>IF(U5&gt;0,IF(OR(X6&gt;0,Y6&gt;0),1,0),0)</f>
        <v>0</v>
      </c>
      <c r="L53" s="163">
        <f>IF(K53&gt;0,IF(Z6&gt;0,IF(K50&gt;0,L50,IF(K51&gt;0,L51,IF(K52&gt;0,L52,0))),0),0)</f>
        <v>0</v>
      </c>
      <c r="M53" s="82"/>
      <c r="N53" s="136">
        <f>IF(K53&gt;0,(L53*0.2)*M53,0)</f>
        <v>0</v>
      </c>
      <c r="O53" s="84"/>
      <c r="P53" s="290">
        <f>IF(K53&gt;0,(+L53*0.3)*O53,0)</f>
        <v>0</v>
      </c>
      <c r="Q53" s="291"/>
      <c r="R53" s="27"/>
      <c r="S53" s="137">
        <f>IF(K53&gt;0,(+L53*0.5)*R53,0)</f>
        <v>0</v>
      </c>
      <c r="T53" s="138">
        <f t="shared" si="3"/>
        <v>0</v>
      </c>
    </row>
    <row r="54" spans="1:31" ht="15.2" customHeight="1" x14ac:dyDescent="0.2">
      <c r="A54" s="514" t="s">
        <v>95</v>
      </c>
      <c r="B54" s="515"/>
      <c r="C54" s="515"/>
      <c r="D54" s="515"/>
      <c r="E54" s="515"/>
      <c r="F54" s="515"/>
      <c r="G54" s="515"/>
      <c r="H54" s="515"/>
      <c r="I54" s="515"/>
      <c r="J54" s="515"/>
      <c r="K54" s="515"/>
      <c r="L54" s="515"/>
      <c r="M54" s="515"/>
      <c r="N54" s="515"/>
      <c r="O54" s="515"/>
      <c r="P54" s="515"/>
      <c r="Q54" s="515"/>
      <c r="R54" s="515"/>
      <c r="S54" s="515"/>
      <c r="T54" s="516"/>
    </row>
    <row r="55" spans="1:31" ht="15.2" customHeight="1" x14ac:dyDescent="0.2">
      <c r="A55" s="517" t="s">
        <v>111</v>
      </c>
      <c r="B55" s="409"/>
      <c r="C55" s="409"/>
      <c r="D55" s="409"/>
      <c r="E55" s="409"/>
      <c r="F55" s="409"/>
      <c r="G55" s="409"/>
      <c r="H55" s="409"/>
      <c r="I55" s="409"/>
      <c r="J55" s="409"/>
      <c r="K55" s="409"/>
      <c r="L55" s="409"/>
      <c r="M55" s="409"/>
      <c r="N55" s="409"/>
      <c r="O55" s="409"/>
      <c r="P55" s="409"/>
      <c r="Q55" s="409"/>
      <c r="R55" s="409"/>
      <c r="S55" s="409"/>
      <c r="T55" s="518"/>
    </row>
    <row r="56" spans="1:31" ht="10.5" customHeight="1" x14ac:dyDescent="0.2">
      <c r="A56" s="519" t="s">
        <v>94</v>
      </c>
      <c r="B56" s="520"/>
      <c r="C56" s="520"/>
      <c r="D56" s="520"/>
      <c r="E56" s="520"/>
      <c r="F56" s="520"/>
      <c r="G56" s="520"/>
      <c r="H56" s="520"/>
      <c r="I56" s="520"/>
      <c r="J56" s="520"/>
      <c r="K56" s="520"/>
      <c r="L56" s="520"/>
      <c r="M56" s="520"/>
      <c r="N56" s="520"/>
      <c r="O56" s="520"/>
      <c r="P56" s="520"/>
      <c r="Q56" s="520"/>
      <c r="R56" s="520"/>
      <c r="S56" s="520"/>
      <c r="T56" s="521"/>
    </row>
    <row r="57" spans="1:31" ht="21.2" customHeight="1" x14ac:dyDescent="0.2">
      <c r="A57" s="253"/>
      <c r="B57" s="253"/>
      <c r="C57" s="253"/>
      <c r="D57" s="253"/>
      <c r="E57" s="253"/>
      <c r="F57" s="253"/>
      <c r="G57" s="253"/>
      <c r="H57" s="253"/>
      <c r="I57" s="253"/>
      <c r="J57" s="253"/>
      <c r="K57" s="253"/>
      <c r="L57" s="253"/>
      <c r="M57" s="253"/>
      <c r="N57" s="253"/>
      <c r="O57" s="253"/>
      <c r="P57" s="253"/>
      <c r="Q57" s="253"/>
      <c r="R57" s="253"/>
      <c r="S57" s="253"/>
      <c r="T57" s="253"/>
    </row>
    <row r="58" spans="1:31" ht="15.95" customHeight="1" x14ac:dyDescent="0.2">
      <c r="A58" s="456" t="s">
        <v>63</v>
      </c>
      <c r="B58" s="457"/>
      <c r="C58" s="457"/>
      <c r="D58" s="457"/>
      <c r="E58" s="457"/>
      <c r="F58" s="457"/>
      <c r="G58" s="457"/>
      <c r="H58" s="457"/>
      <c r="I58" s="457"/>
      <c r="J58" s="457"/>
      <c r="K58" s="457"/>
      <c r="L58" s="457"/>
      <c r="M58" s="457"/>
      <c r="N58" s="457"/>
      <c r="O58" s="458" t="s">
        <v>53</v>
      </c>
      <c r="P58" s="457"/>
      <c r="Q58" s="457"/>
      <c r="R58" s="459" t="s">
        <v>56</v>
      </c>
      <c r="S58" s="460"/>
      <c r="T58" s="161" t="s">
        <v>13</v>
      </c>
    </row>
    <row r="59" spans="1:31" s="16" customFormat="1" ht="16.5" customHeight="1" x14ac:dyDescent="0.2">
      <c r="A59" s="467" t="s">
        <v>112</v>
      </c>
      <c r="B59" s="467"/>
      <c r="C59" s="467"/>
      <c r="D59" s="467"/>
      <c r="E59" s="467"/>
      <c r="F59" s="467"/>
      <c r="G59" s="467"/>
      <c r="H59" s="467"/>
      <c r="I59" s="467"/>
      <c r="J59" s="467"/>
      <c r="K59" s="467"/>
      <c r="L59" s="467"/>
      <c r="M59" s="467"/>
      <c r="N59" s="467"/>
      <c r="O59" s="258"/>
      <c r="P59" s="259"/>
      <c r="Q59" s="259"/>
      <c r="R59" s="278">
        <v>435</v>
      </c>
      <c r="S59" s="279"/>
      <c r="T59" s="22">
        <f>+O59*R59</f>
        <v>0</v>
      </c>
      <c r="U59" s="131"/>
      <c r="V59" s="131"/>
      <c r="W59" s="131"/>
      <c r="X59" s="131"/>
      <c r="Y59" s="131"/>
      <c r="Z59" s="131"/>
      <c r="AA59" s="131"/>
      <c r="AB59" s="131"/>
      <c r="AC59" s="131"/>
      <c r="AD59" s="131"/>
      <c r="AE59" s="131"/>
    </row>
    <row r="60" spans="1:31" ht="21.2" customHeight="1" x14ac:dyDescent="0.2">
      <c r="A60" s="253"/>
      <c r="B60" s="253"/>
      <c r="C60" s="253"/>
      <c r="D60" s="253"/>
      <c r="E60" s="253"/>
      <c r="F60" s="253"/>
      <c r="G60" s="253"/>
      <c r="H60" s="253"/>
      <c r="I60" s="253"/>
      <c r="J60" s="253"/>
      <c r="K60" s="253"/>
      <c r="L60" s="253"/>
      <c r="M60" s="253"/>
      <c r="N60" s="253"/>
      <c r="O60" s="253"/>
      <c r="P60" s="253"/>
      <c r="Q60" s="253"/>
      <c r="R60" s="253"/>
      <c r="S60" s="253"/>
      <c r="T60" s="253"/>
    </row>
    <row r="61" spans="1:31" ht="16.7" customHeight="1" x14ac:dyDescent="0.2">
      <c r="A61" s="456" t="s">
        <v>41</v>
      </c>
      <c r="B61" s="457"/>
      <c r="C61" s="457"/>
      <c r="D61" s="457"/>
      <c r="E61" s="457"/>
      <c r="F61" s="457"/>
      <c r="G61" s="457"/>
      <c r="H61" s="457"/>
      <c r="I61" s="457"/>
      <c r="J61" s="457"/>
      <c r="K61" s="457"/>
      <c r="L61" s="457"/>
      <c r="M61" s="457"/>
      <c r="N61" s="457"/>
      <c r="O61" s="457"/>
      <c r="P61" s="457"/>
      <c r="Q61" s="457"/>
      <c r="R61" s="524" t="s">
        <v>39</v>
      </c>
      <c r="S61" s="524"/>
      <c r="T61" s="97" t="s">
        <v>13</v>
      </c>
    </row>
    <row r="62" spans="1:31" ht="16.7" customHeight="1" x14ac:dyDescent="0.2">
      <c r="A62" s="218"/>
      <c r="B62" s="219"/>
      <c r="C62" s="219"/>
      <c r="D62" s="219"/>
      <c r="E62" s="219"/>
      <c r="F62" s="219"/>
      <c r="G62" s="219"/>
      <c r="H62" s="219"/>
      <c r="I62" s="219"/>
      <c r="J62" s="219"/>
      <c r="K62" s="219"/>
      <c r="L62" s="219"/>
      <c r="M62" s="219"/>
      <c r="N62" s="219"/>
      <c r="O62" s="219"/>
      <c r="P62" s="219"/>
      <c r="Q62" s="219"/>
      <c r="R62" s="220"/>
      <c r="S62" s="221"/>
      <c r="T62" s="169"/>
    </row>
    <row r="63" spans="1:31" ht="16.7" customHeight="1" x14ac:dyDescent="0.2">
      <c r="A63" s="218"/>
      <c r="B63" s="219"/>
      <c r="C63" s="219"/>
      <c r="D63" s="219"/>
      <c r="E63" s="219"/>
      <c r="F63" s="219"/>
      <c r="G63" s="219"/>
      <c r="H63" s="219"/>
      <c r="I63" s="219"/>
      <c r="J63" s="219"/>
      <c r="K63" s="219"/>
      <c r="L63" s="219"/>
      <c r="M63" s="219"/>
      <c r="N63" s="219"/>
      <c r="O63" s="219"/>
      <c r="P63" s="219"/>
      <c r="Q63" s="219"/>
      <c r="R63" s="220"/>
      <c r="S63" s="221"/>
      <c r="T63" s="169"/>
    </row>
    <row r="64" spans="1:31" ht="16.7" customHeight="1" x14ac:dyDescent="0.2">
      <c r="A64" s="222"/>
      <c r="B64" s="223"/>
      <c r="C64" s="223"/>
      <c r="D64" s="223"/>
      <c r="E64" s="223"/>
      <c r="F64" s="223"/>
      <c r="G64" s="223"/>
      <c r="H64" s="223"/>
      <c r="I64" s="223"/>
      <c r="J64" s="223"/>
      <c r="K64" s="223"/>
      <c r="L64" s="223"/>
      <c r="M64" s="223"/>
      <c r="N64" s="223"/>
      <c r="O64" s="223"/>
      <c r="P64" s="223"/>
      <c r="Q64" s="223"/>
      <c r="R64" s="224"/>
      <c r="S64" s="225"/>
      <c r="T64" s="170"/>
    </row>
    <row r="65" spans="1:31" s="16" customFormat="1" ht="10.5" customHeight="1" x14ac:dyDescent="0.2">
      <c r="A65" s="249"/>
      <c r="B65" s="250"/>
      <c r="C65" s="250"/>
      <c r="D65" s="250"/>
      <c r="E65" s="250"/>
      <c r="F65" s="250"/>
      <c r="G65" s="250"/>
      <c r="H65" s="250"/>
      <c r="I65" s="250"/>
      <c r="J65" s="250"/>
      <c r="K65" s="250"/>
      <c r="L65" s="250"/>
      <c r="M65" s="250"/>
      <c r="N65" s="250"/>
      <c r="O65" s="250"/>
      <c r="P65" s="250"/>
      <c r="Q65" s="250"/>
      <c r="R65" s="251"/>
      <c r="S65" s="252"/>
      <c r="T65" s="21"/>
      <c r="U65" s="131"/>
      <c r="V65" s="131"/>
      <c r="W65" s="131"/>
      <c r="X65" s="131"/>
      <c r="Y65" s="131"/>
      <c r="Z65" s="131"/>
      <c r="AA65" s="131"/>
      <c r="AB65" s="131"/>
      <c r="AC65" s="131"/>
      <c r="AD65" s="131"/>
      <c r="AE65" s="131"/>
    </row>
    <row r="66" spans="1:31" ht="18.95" customHeight="1" x14ac:dyDescent="0.2">
      <c r="A66" s="253"/>
      <c r="B66" s="253"/>
      <c r="C66" s="253"/>
      <c r="D66" s="253"/>
      <c r="E66" s="253"/>
      <c r="F66" s="253"/>
      <c r="G66" s="253"/>
      <c r="H66" s="253"/>
      <c r="I66" s="253"/>
      <c r="J66" s="253"/>
      <c r="K66" s="253"/>
      <c r="L66" s="253"/>
      <c r="M66" s="253"/>
      <c r="N66" s="253"/>
      <c r="O66" s="253"/>
      <c r="P66" s="253"/>
      <c r="Q66" s="253"/>
      <c r="R66" s="253"/>
      <c r="S66" s="253"/>
      <c r="T66" s="253"/>
    </row>
    <row r="67" spans="1:31" ht="18.2" customHeight="1" x14ac:dyDescent="0.2">
      <c r="A67" s="456" t="s">
        <v>23</v>
      </c>
      <c r="B67" s="457"/>
      <c r="C67" s="457"/>
      <c r="D67" s="457"/>
      <c r="E67" s="457"/>
      <c r="F67" s="457"/>
      <c r="G67" s="457"/>
      <c r="H67" s="457"/>
      <c r="I67" s="457"/>
      <c r="J67" s="457"/>
      <c r="K67" s="457"/>
      <c r="L67" s="457"/>
      <c r="M67" s="457"/>
      <c r="N67" s="457"/>
      <c r="O67" s="457"/>
      <c r="P67" s="457"/>
      <c r="Q67" s="457"/>
      <c r="R67" s="457"/>
      <c r="S67" s="457"/>
      <c r="T67" s="33">
        <f>+T26+SUM(T30:T32)+SUM(T36:T37)+SUM(T50:T53)+T59+SUM(T43:T46)+SUM(T62:T65)</f>
        <v>0</v>
      </c>
    </row>
    <row r="68" spans="1:31" ht="15.95" customHeight="1" x14ac:dyDescent="0.2">
      <c r="A68" s="440" t="s">
        <v>6</v>
      </c>
      <c r="B68" s="448"/>
      <c r="C68" s="448"/>
      <c r="D68" s="448"/>
      <c r="E68" s="448"/>
      <c r="F68" s="448"/>
      <c r="G68" s="448"/>
      <c r="H68" s="217"/>
      <c r="I68" s="207"/>
      <c r="J68" s="207"/>
      <c r="K68" s="207"/>
      <c r="L68" s="207"/>
      <c r="M68" s="207"/>
      <c r="N68" s="207"/>
      <c r="O68" s="207"/>
      <c r="P68" s="207"/>
      <c r="Q68" s="207"/>
      <c r="R68" s="207"/>
      <c r="S68" s="207"/>
      <c r="T68" s="171"/>
    </row>
    <row r="69" spans="1:31" ht="18.95" customHeight="1" x14ac:dyDescent="0.2">
      <c r="A69" s="435" t="s">
        <v>22</v>
      </c>
      <c r="B69" s="453"/>
      <c r="C69" s="453"/>
      <c r="D69" s="453"/>
      <c r="E69" s="453"/>
      <c r="F69" s="453"/>
      <c r="G69" s="453"/>
      <c r="H69" s="218"/>
      <c r="I69" s="219"/>
      <c r="J69" s="219"/>
      <c r="K69" s="219"/>
      <c r="L69" s="219"/>
      <c r="M69" s="219"/>
      <c r="N69" s="219"/>
      <c r="O69" s="219"/>
      <c r="P69" s="219"/>
      <c r="Q69" s="219"/>
      <c r="R69" s="219"/>
      <c r="S69" s="219"/>
      <c r="T69" s="169"/>
    </row>
    <row r="70" spans="1:31" ht="10.7" customHeight="1" x14ac:dyDescent="0.2">
      <c r="A70" s="430" t="s">
        <v>46</v>
      </c>
      <c r="B70" s="453"/>
      <c r="C70" s="453"/>
      <c r="D70" s="453"/>
      <c r="E70" s="453"/>
      <c r="F70" s="453"/>
      <c r="G70" s="453"/>
      <c r="H70" s="453"/>
      <c r="I70" s="453"/>
      <c r="J70" s="453"/>
      <c r="K70" s="453"/>
      <c r="L70" s="453"/>
      <c r="M70" s="453"/>
      <c r="N70" s="453"/>
      <c r="O70" s="453"/>
      <c r="P70" s="453"/>
      <c r="Q70" s="453"/>
      <c r="R70" s="453"/>
      <c r="S70" s="453"/>
      <c r="T70" s="10">
        <f>+T67-SUM(T68:T69)</f>
        <v>0</v>
      </c>
    </row>
    <row r="71" spans="1:31" s="110" customFormat="1" ht="15.75" customHeight="1" x14ac:dyDescent="0.2">
      <c r="A71" s="242"/>
      <c r="B71" s="243"/>
      <c r="C71" s="243"/>
      <c r="D71" s="243"/>
      <c r="E71" s="243"/>
      <c r="F71" s="243"/>
      <c r="G71" s="243"/>
      <c r="H71" s="243"/>
      <c r="I71" s="243"/>
      <c r="J71" s="243"/>
      <c r="K71" s="243"/>
      <c r="L71" s="243"/>
      <c r="M71" s="243"/>
      <c r="N71" s="244"/>
      <c r="O71" s="244"/>
      <c r="P71" s="244"/>
      <c r="Q71" s="244"/>
      <c r="R71" s="244"/>
      <c r="S71" s="244"/>
      <c r="T71" s="244"/>
      <c r="U71" s="133"/>
      <c r="V71" s="133"/>
      <c r="W71" s="133"/>
      <c r="X71" s="133"/>
      <c r="Y71" s="133"/>
      <c r="Z71" s="133"/>
      <c r="AA71" s="133"/>
      <c r="AB71" s="133"/>
      <c r="AC71" s="133"/>
      <c r="AD71" s="133"/>
      <c r="AE71" s="133"/>
    </row>
    <row r="72" spans="1:31" s="110" customFormat="1" ht="15.75" customHeight="1" x14ac:dyDescent="0.2">
      <c r="A72" s="101"/>
      <c r="B72" s="467" t="s">
        <v>61</v>
      </c>
      <c r="C72" s="467"/>
      <c r="D72" s="101"/>
      <c r="E72" s="525" t="s">
        <v>42</v>
      </c>
      <c r="F72" s="526"/>
      <c r="G72" s="526"/>
      <c r="H72" s="526"/>
      <c r="I72" s="526"/>
      <c r="J72" s="527"/>
      <c r="K72" s="105"/>
      <c r="L72" s="528" t="s">
        <v>100</v>
      </c>
      <c r="M72" s="528"/>
      <c r="N72" s="528"/>
      <c r="O72" s="528"/>
      <c r="P72" s="528"/>
      <c r="Q72" s="528"/>
      <c r="R72" s="528"/>
      <c r="S72" s="528"/>
      <c r="T72" s="528"/>
      <c r="U72" s="133"/>
      <c r="V72" s="133"/>
      <c r="W72" s="133"/>
      <c r="X72" s="133"/>
      <c r="Y72" s="133"/>
      <c r="Z72" s="133"/>
      <c r="AA72" s="133"/>
      <c r="AB72" s="133"/>
      <c r="AC72" s="133"/>
      <c r="AD72" s="133"/>
      <c r="AE72" s="133"/>
    </row>
    <row r="73" spans="1:31" x14ac:dyDescent="0.2">
      <c r="A73" s="529" t="s">
        <v>98</v>
      </c>
      <c r="B73" s="529"/>
      <c r="C73" s="529"/>
      <c r="D73" s="529"/>
      <c r="E73" s="529"/>
      <c r="F73" s="229"/>
      <c r="G73" s="230"/>
      <c r="H73" s="230"/>
      <c r="I73" s="230"/>
      <c r="J73" s="231"/>
      <c r="K73" s="105"/>
      <c r="L73" s="107"/>
      <c r="M73" s="530" t="s">
        <v>99</v>
      </c>
      <c r="N73" s="531"/>
      <c r="O73" s="532"/>
      <c r="P73" s="235"/>
      <c r="Q73" s="236"/>
      <c r="R73" s="528" t="s">
        <v>101</v>
      </c>
      <c r="S73" s="528"/>
      <c r="T73" s="528"/>
    </row>
    <row r="74" spans="1:31" ht="29.25" customHeight="1" x14ac:dyDescent="0.2">
      <c r="A74" s="533" t="s">
        <v>26</v>
      </c>
      <c r="B74" s="534"/>
      <c r="C74" s="534"/>
      <c r="D74" s="535"/>
      <c r="E74" s="533" t="s">
        <v>48</v>
      </c>
      <c r="F74" s="536"/>
      <c r="G74" s="536"/>
      <c r="H74" s="536"/>
      <c r="I74" s="536"/>
      <c r="J74" s="537"/>
      <c r="K74" s="106"/>
      <c r="L74" s="538" t="s">
        <v>16</v>
      </c>
      <c r="M74" s="497"/>
      <c r="N74" s="497"/>
      <c r="O74" s="497"/>
      <c r="P74" s="497"/>
      <c r="Q74" s="497"/>
      <c r="R74" s="497"/>
      <c r="S74" s="497"/>
      <c r="T74" s="497"/>
    </row>
    <row r="75" spans="1:31" ht="29.25" customHeight="1" x14ac:dyDescent="0.2">
      <c r="A75" s="201"/>
      <c r="B75" s="202"/>
      <c r="C75" s="202"/>
      <c r="D75" s="202"/>
      <c r="E75" s="203"/>
      <c r="F75" s="204"/>
      <c r="G75" s="204"/>
      <c r="H75" s="204"/>
      <c r="I75" s="204"/>
      <c r="J75" s="205"/>
      <c r="K75" s="106"/>
      <c r="L75" s="206"/>
      <c r="M75" s="207"/>
      <c r="N75" s="207"/>
      <c r="O75" s="207"/>
      <c r="P75" s="207"/>
      <c r="Q75" s="207"/>
      <c r="R75" s="207"/>
      <c r="S75" s="207"/>
      <c r="T75" s="207"/>
    </row>
    <row r="76" spans="1:31" x14ac:dyDescent="0.2">
      <c r="A76" s="102"/>
      <c r="B76" s="103"/>
      <c r="C76" s="103"/>
      <c r="D76" s="103"/>
      <c r="E76" s="104"/>
      <c r="F76" s="104"/>
      <c r="G76" s="104"/>
      <c r="H76" s="104"/>
      <c r="I76" s="104"/>
      <c r="J76" s="104"/>
      <c r="K76" s="104"/>
      <c r="L76" s="104"/>
      <c r="M76" s="104"/>
      <c r="N76" s="104"/>
      <c r="O76" s="104"/>
      <c r="P76" s="104"/>
      <c r="Q76" s="104"/>
      <c r="R76" s="104"/>
      <c r="S76" s="104"/>
      <c r="T76" s="104"/>
    </row>
  </sheetData>
  <sheetProtection sheet="1" formatCells="0" formatColumns="0" formatRows="0" insertColumns="0" insertRows="0" insertHyperlinks="0" deleteColumns="0" deleteRows="0" sort="0" autoFilter="0" pivotTables="0"/>
  <mergeCells count="258">
    <mergeCell ref="A75:D75"/>
    <mergeCell ref="E75:J75"/>
    <mergeCell ref="L75:T75"/>
    <mergeCell ref="A73:E73"/>
    <mergeCell ref="F73:J73"/>
    <mergeCell ref="M73:O73"/>
    <mergeCell ref="P73:Q73"/>
    <mergeCell ref="R73:T73"/>
    <mergeCell ref="A74:D74"/>
    <mergeCell ref="E74:J74"/>
    <mergeCell ref="L74:T74"/>
    <mergeCell ref="A69:G69"/>
    <mergeCell ref="H69:S69"/>
    <mergeCell ref="A70:S70"/>
    <mergeCell ref="A71:T71"/>
    <mergeCell ref="B72:C72"/>
    <mergeCell ref="E72:J72"/>
    <mergeCell ref="L72:T72"/>
    <mergeCell ref="A65:Q65"/>
    <mergeCell ref="R65:S65"/>
    <mergeCell ref="A66:T66"/>
    <mergeCell ref="A67:S67"/>
    <mergeCell ref="A68:G68"/>
    <mergeCell ref="H68:S68"/>
    <mergeCell ref="A62:Q62"/>
    <mergeCell ref="R62:S62"/>
    <mergeCell ref="A63:Q63"/>
    <mergeCell ref="R63:S63"/>
    <mergeCell ref="A64:Q64"/>
    <mergeCell ref="R64:S64"/>
    <mergeCell ref="A59:N59"/>
    <mergeCell ref="O59:Q59"/>
    <mergeCell ref="R59:S59"/>
    <mergeCell ref="A60:T60"/>
    <mergeCell ref="A61:Q61"/>
    <mergeCell ref="R61:S61"/>
    <mergeCell ref="A54:T54"/>
    <mergeCell ref="A55:T55"/>
    <mergeCell ref="A56:T56"/>
    <mergeCell ref="A57:T57"/>
    <mergeCell ref="A58:N58"/>
    <mergeCell ref="O58:Q58"/>
    <mergeCell ref="R58:S58"/>
    <mergeCell ref="A50:A53"/>
    <mergeCell ref="B50:D53"/>
    <mergeCell ref="E50:J50"/>
    <mergeCell ref="P50:Q50"/>
    <mergeCell ref="E51:J51"/>
    <mergeCell ref="P51:Q51"/>
    <mergeCell ref="E52:J52"/>
    <mergeCell ref="P52:Q52"/>
    <mergeCell ref="E53:J53"/>
    <mergeCell ref="P53:Q53"/>
    <mergeCell ref="A47:T47"/>
    <mergeCell ref="A48:H49"/>
    <mergeCell ref="I48:J48"/>
    <mergeCell ref="M48:S48"/>
    <mergeCell ref="T48:T49"/>
    <mergeCell ref="I49:J49"/>
    <mergeCell ref="M49:N49"/>
    <mergeCell ref="O49:Q49"/>
    <mergeCell ref="R49:S49"/>
    <mergeCell ref="A45:J45"/>
    <mergeCell ref="K45:L45"/>
    <mergeCell ref="M45:N45"/>
    <mergeCell ref="P45:Q45"/>
    <mergeCell ref="R45:S45"/>
    <mergeCell ref="A46:J46"/>
    <mergeCell ref="K46:L46"/>
    <mergeCell ref="M46:N46"/>
    <mergeCell ref="P46:Q46"/>
    <mergeCell ref="R46:S46"/>
    <mergeCell ref="A43:J43"/>
    <mergeCell ref="K43:L43"/>
    <mergeCell ref="M43:N43"/>
    <mergeCell ref="P43:Q43"/>
    <mergeCell ref="R43:S43"/>
    <mergeCell ref="A44:J44"/>
    <mergeCell ref="K44:L44"/>
    <mergeCell ref="M44:N44"/>
    <mergeCell ref="P44:Q44"/>
    <mergeCell ref="R44:S44"/>
    <mergeCell ref="A40:T40"/>
    <mergeCell ref="A41:J41"/>
    <mergeCell ref="K41:L41"/>
    <mergeCell ref="M41:Q41"/>
    <mergeCell ref="R41:S42"/>
    <mergeCell ref="T41:T42"/>
    <mergeCell ref="A42:J42"/>
    <mergeCell ref="K42:L42"/>
    <mergeCell ref="M42:N42"/>
    <mergeCell ref="P42:Q42"/>
    <mergeCell ref="A36:J36"/>
    <mergeCell ref="P36:Q36"/>
    <mergeCell ref="A37:J37"/>
    <mergeCell ref="P37:Q37"/>
    <mergeCell ref="A38:T38"/>
    <mergeCell ref="A39:T39"/>
    <mergeCell ref="A33:T33"/>
    <mergeCell ref="A34:J35"/>
    <mergeCell ref="K34:K35"/>
    <mergeCell ref="L34:L35"/>
    <mergeCell ref="M34:S34"/>
    <mergeCell ref="T34:T35"/>
    <mergeCell ref="M35:N35"/>
    <mergeCell ref="O35:Q35"/>
    <mergeCell ref="R35:S35"/>
    <mergeCell ref="A31:C31"/>
    <mergeCell ref="D31:G31"/>
    <mergeCell ref="H31:N31"/>
    <mergeCell ref="O31:Q31"/>
    <mergeCell ref="R31:S31"/>
    <mergeCell ref="A32:C32"/>
    <mergeCell ref="D32:G32"/>
    <mergeCell ref="H32:N32"/>
    <mergeCell ref="O32:Q32"/>
    <mergeCell ref="R32:S32"/>
    <mergeCell ref="A28:T28"/>
    <mergeCell ref="A29:N29"/>
    <mergeCell ref="O29:Q29"/>
    <mergeCell ref="R29:S29"/>
    <mergeCell ref="A30:N30"/>
    <mergeCell ref="O30:Q30"/>
    <mergeCell ref="R30:S30"/>
    <mergeCell ref="A26:K26"/>
    <mergeCell ref="L26:N26"/>
    <mergeCell ref="O26:Q26"/>
    <mergeCell ref="R26:S26"/>
    <mergeCell ref="A27:K27"/>
    <mergeCell ref="L27:N27"/>
    <mergeCell ref="O27:Q27"/>
    <mergeCell ref="R27:T27"/>
    <mergeCell ref="R24:S24"/>
    <mergeCell ref="A25:B25"/>
    <mergeCell ref="C25:D25"/>
    <mergeCell ref="E25:G25"/>
    <mergeCell ref="H25:J25"/>
    <mergeCell ref="L25:N25"/>
    <mergeCell ref="O25:Q25"/>
    <mergeCell ref="R25:S25"/>
    <mergeCell ref="A24:B24"/>
    <mergeCell ref="C24:D24"/>
    <mergeCell ref="E24:G24"/>
    <mergeCell ref="H24:J24"/>
    <mergeCell ref="L24:N24"/>
    <mergeCell ref="O24:Q24"/>
    <mergeCell ref="R22:S22"/>
    <mergeCell ref="A23:B23"/>
    <mergeCell ref="C23:D23"/>
    <mergeCell ref="E23:G23"/>
    <mergeCell ref="H23:J23"/>
    <mergeCell ref="L23:N23"/>
    <mergeCell ref="O23:Q23"/>
    <mergeCell ref="R23:S23"/>
    <mergeCell ref="A22:B22"/>
    <mergeCell ref="C22:D22"/>
    <mergeCell ref="E22:G22"/>
    <mergeCell ref="H22:J22"/>
    <mergeCell ref="L22:N22"/>
    <mergeCell ref="O22:Q22"/>
    <mergeCell ref="R20:S20"/>
    <mergeCell ref="A21:B21"/>
    <mergeCell ref="C21:D21"/>
    <mergeCell ref="E21:G21"/>
    <mergeCell ref="H21:J21"/>
    <mergeCell ref="L21:N21"/>
    <mergeCell ref="O21:Q21"/>
    <mergeCell ref="R21:S21"/>
    <mergeCell ref="A20:B20"/>
    <mergeCell ref="C20:D20"/>
    <mergeCell ref="E20:G20"/>
    <mergeCell ref="H20:J20"/>
    <mergeCell ref="L20:N20"/>
    <mergeCell ref="O20:Q20"/>
    <mergeCell ref="R18:S18"/>
    <mergeCell ref="A19:B19"/>
    <mergeCell ref="C19:D19"/>
    <mergeCell ref="E19:G19"/>
    <mergeCell ref="H19:J19"/>
    <mergeCell ref="L19:N19"/>
    <mergeCell ref="O19:Q19"/>
    <mergeCell ref="R19:S19"/>
    <mergeCell ref="A18:B18"/>
    <mergeCell ref="C18:D18"/>
    <mergeCell ref="E18:G18"/>
    <mergeCell ref="H18:J18"/>
    <mergeCell ref="L18:N18"/>
    <mergeCell ref="O18:Q18"/>
    <mergeCell ref="R16:S16"/>
    <mergeCell ref="A17:B17"/>
    <mergeCell ref="C17:D17"/>
    <mergeCell ref="E17:G17"/>
    <mergeCell ref="H17:J17"/>
    <mergeCell ref="L17:N17"/>
    <mergeCell ref="O17:Q17"/>
    <mergeCell ref="R17:S17"/>
    <mergeCell ref="A16:B16"/>
    <mergeCell ref="C16:D16"/>
    <mergeCell ref="E16:G16"/>
    <mergeCell ref="H16:J16"/>
    <mergeCell ref="L16:N16"/>
    <mergeCell ref="O16:Q16"/>
    <mergeCell ref="R14:S14"/>
    <mergeCell ref="A15:B15"/>
    <mergeCell ref="C15:D15"/>
    <mergeCell ref="E15:G15"/>
    <mergeCell ref="H15:J15"/>
    <mergeCell ref="L15:N15"/>
    <mergeCell ref="O15:Q15"/>
    <mergeCell ref="R15:S15"/>
    <mergeCell ref="A14:B14"/>
    <mergeCell ref="C14:D14"/>
    <mergeCell ref="E14:G14"/>
    <mergeCell ref="H14:J14"/>
    <mergeCell ref="L14:N14"/>
    <mergeCell ref="O14:Q14"/>
    <mergeCell ref="R12:S13"/>
    <mergeCell ref="T12:T13"/>
    <mergeCell ref="A13:B13"/>
    <mergeCell ref="C13:D13"/>
    <mergeCell ref="E13:G13"/>
    <mergeCell ref="H13:J13"/>
    <mergeCell ref="L13:N13"/>
    <mergeCell ref="O13:Q13"/>
    <mergeCell ref="A9:E9"/>
    <mergeCell ref="F9:T9"/>
    <mergeCell ref="A10:T10"/>
    <mergeCell ref="A11:T11"/>
    <mergeCell ref="A12:B12"/>
    <mergeCell ref="C12:D12"/>
    <mergeCell ref="E12:G12"/>
    <mergeCell ref="H12:J12"/>
    <mergeCell ref="L12:N12"/>
    <mergeCell ref="O12:Q12"/>
    <mergeCell ref="A7:B7"/>
    <mergeCell ref="C7:J7"/>
    <mergeCell ref="K7:L7"/>
    <mergeCell ref="M7:T7"/>
    <mergeCell ref="A8:E8"/>
    <mergeCell ref="F8:T8"/>
    <mergeCell ref="A5:D5"/>
    <mergeCell ref="E5:J5"/>
    <mergeCell ref="K5:L5"/>
    <mergeCell ref="M5:P5"/>
    <mergeCell ref="R5:S5"/>
    <mergeCell ref="A6:B6"/>
    <mergeCell ref="C6:J6"/>
    <mergeCell ref="K6:L6"/>
    <mergeCell ref="M6:T6"/>
    <mergeCell ref="A1:Q1"/>
    <mergeCell ref="S1:T1"/>
    <mergeCell ref="A2:T2"/>
    <mergeCell ref="A3:T3"/>
    <mergeCell ref="A4:B4"/>
    <mergeCell ref="C4:J4"/>
    <mergeCell ref="K4:L4"/>
    <mergeCell ref="M4:P4"/>
    <mergeCell ref="R4:S4"/>
  </mergeCells>
  <pageMargins left="0.7" right="0.7" top="0.78740157499999996" bottom="0.78740157499999996" header="0.3" footer="0.3"/>
  <pageSetup paperSize="9" scale="58" orientation="portrait" r:id="rId1"/>
  <headerFooter>
    <oddFooter xml:space="preserve">&amp;L&amp;7&amp;K9C9C9C© Copyright Sticos AS&amp;R&amp;7&amp;K9C9C9CUtskrift fra Sticos </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76"/>
  <sheetViews>
    <sheetView showGridLines="0" zoomScaleNormal="100" workbookViewId="0">
      <selection sqref="A1:Q1"/>
    </sheetView>
  </sheetViews>
  <sheetFormatPr baseColWidth="10" defaultColWidth="9.140625" defaultRowHeight="12.75" x14ac:dyDescent="0.2"/>
  <cols>
    <col min="1" max="1" width="3.42578125" style="7" customWidth="1"/>
    <col min="2" max="2" width="9.140625" style="7" customWidth="1"/>
    <col min="3" max="3" width="8.85546875" style="7" customWidth="1"/>
    <col min="4" max="4" width="3.85546875" style="7" customWidth="1"/>
    <col min="5" max="5" width="9.42578125" style="7" customWidth="1"/>
    <col min="6" max="6" width="5.5703125" style="7" customWidth="1"/>
    <col min="7" max="7" width="12" style="7" customWidth="1"/>
    <col min="8" max="8" width="12.5703125" style="7" customWidth="1"/>
    <col min="9" max="9" width="6.7109375" style="7" customWidth="1"/>
    <col min="10" max="10" width="6.42578125" style="7" customWidth="1"/>
    <col min="11" max="11" width="11" style="7" customWidth="1"/>
    <col min="12" max="12" width="9.85546875" style="7" customWidth="1"/>
    <col min="13" max="13" width="4.140625" style="7" customWidth="1"/>
    <col min="14" max="14" width="9.140625" style="7" customWidth="1"/>
    <col min="15" max="15" width="3.85546875" style="7" customWidth="1"/>
    <col min="16" max="16" width="4.42578125" style="7" customWidth="1"/>
    <col min="17" max="17" width="5.7109375" style="7" customWidth="1"/>
    <col min="18" max="18" width="3.5703125" style="7" customWidth="1"/>
    <col min="19" max="19" width="10.28515625" style="7" customWidth="1"/>
    <col min="20" max="20" width="12.85546875" style="7" customWidth="1"/>
    <col min="21" max="21" width="19.28515625" style="124" customWidth="1"/>
    <col min="22" max="22" width="16.140625" style="124" customWidth="1"/>
    <col min="23" max="23" width="9.140625" style="124"/>
    <col min="24" max="24" width="20.5703125" style="124" bestFit="1" customWidth="1"/>
    <col min="25" max="31" width="9.140625" style="124"/>
    <col min="32" max="16384" width="9.140625" style="7"/>
  </cols>
  <sheetData>
    <row r="1" spans="1:27" ht="24.95" customHeight="1" x14ac:dyDescent="0.2">
      <c r="A1" s="539" t="s">
        <v>8</v>
      </c>
      <c r="B1" s="539"/>
      <c r="C1" s="539"/>
      <c r="D1" s="539"/>
      <c r="E1" s="539"/>
      <c r="F1" s="539"/>
      <c r="G1" s="539"/>
      <c r="H1" s="539"/>
      <c r="I1" s="539"/>
      <c r="J1" s="539"/>
      <c r="K1" s="539"/>
      <c r="L1" s="539"/>
      <c r="M1" s="539"/>
      <c r="N1" s="539"/>
      <c r="O1" s="539"/>
      <c r="P1" s="539"/>
      <c r="Q1" s="539"/>
      <c r="R1" s="139"/>
      <c r="S1" s="540">
        <v>2019</v>
      </c>
      <c r="T1" s="540"/>
    </row>
    <row r="2" spans="1:27" ht="13.5" customHeight="1" x14ac:dyDescent="0.2">
      <c r="A2" s="541" t="s">
        <v>113</v>
      </c>
      <c r="B2" s="541"/>
      <c r="C2" s="541"/>
      <c r="D2" s="541"/>
      <c r="E2" s="541"/>
      <c r="F2" s="541"/>
      <c r="G2" s="541"/>
      <c r="H2" s="541"/>
      <c r="I2" s="541"/>
      <c r="J2" s="541"/>
      <c r="K2" s="541"/>
      <c r="L2" s="541"/>
      <c r="M2" s="541"/>
      <c r="N2" s="541"/>
      <c r="O2" s="541"/>
      <c r="P2" s="541"/>
      <c r="Q2" s="541"/>
      <c r="R2" s="541"/>
      <c r="S2" s="541"/>
      <c r="T2" s="541"/>
    </row>
    <row r="3" spans="1:27" ht="8.25" customHeight="1" x14ac:dyDescent="0.2">
      <c r="A3" s="408"/>
      <c r="B3" s="402"/>
      <c r="C3" s="409"/>
      <c r="D3" s="409"/>
      <c r="E3" s="409"/>
      <c r="F3" s="409"/>
      <c r="G3" s="409"/>
      <c r="H3" s="409"/>
      <c r="I3" s="409"/>
      <c r="J3" s="409"/>
      <c r="K3" s="402"/>
      <c r="L3" s="402"/>
      <c r="M3" s="402"/>
      <c r="N3" s="402"/>
      <c r="O3" s="402"/>
      <c r="P3" s="402"/>
      <c r="Q3" s="402"/>
      <c r="R3" s="402"/>
      <c r="S3" s="402"/>
      <c r="T3" s="409"/>
      <c r="U3" s="152">
        <v>0.99998842592592585</v>
      </c>
      <c r="V3" s="153"/>
    </row>
    <row r="4" spans="1:27" ht="16.7" customHeight="1" x14ac:dyDescent="0.2">
      <c r="A4" s="430" t="s">
        <v>73</v>
      </c>
      <c r="B4" s="431"/>
      <c r="C4" s="249"/>
      <c r="D4" s="249"/>
      <c r="E4" s="432"/>
      <c r="F4" s="432"/>
      <c r="G4" s="432"/>
      <c r="H4" s="432"/>
      <c r="I4" s="432"/>
      <c r="J4" s="432"/>
      <c r="K4" s="433" t="s">
        <v>40</v>
      </c>
      <c r="L4" s="434"/>
      <c r="M4" s="412"/>
      <c r="N4" s="412"/>
      <c r="O4" s="412"/>
      <c r="P4" s="412"/>
      <c r="Q4" s="68" t="s">
        <v>1</v>
      </c>
      <c r="R4" s="413"/>
      <c r="S4" s="414"/>
      <c r="T4" s="99" t="s">
        <v>105</v>
      </c>
      <c r="U4" s="124" t="s">
        <v>109</v>
      </c>
      <c r="V4" s="124">
        <v>578</v>
      </c>
    </row>
    <row r="5" spans="1:27" ht="16.7" customHeight="1" x14ac:dyDescent="0.2">
      <c r="A5" s="430" t="s">
        <v>68</v>
      </c>
      <c r="B5" s="435"/>
      <c r="C5" s="440"/>
      <c r="D5" s="441"/>
      <c r="E5" s="229"/>
      <c r="F5" s="230"/>
      <c r="G5" s="230"/>
      <c r="H5" s="230"/>
      <c r="I5" s="230"/>
      <c r="J5" s="231"/>
      <c r="K5" s="433" t="s">
        <v>64</v>
      </c>
      <c r="L5" s="434"/>
      <c r="M5" s="412"/>
      <c r="N5" s="412"/>
      <c r="O5" s="412"/>
      <c r="P5" s="412"/>
      <c r="Q5" s="68" t="s">
        <v>1</v>
      </c>
      <c r="R5" s="413"/>
      <c r="S5" s="414"/>
      <c r="T5" s="69">
        <f>IF(OR(U5&lt;0,Z6&lt;0),0,+Z6+U5)</f>
        <v>0</v>
      </c>
      <c r="U5" s="125">
        <f>+V10</f>
        <v>0</v>
      </c>
      <c r="W5" s="126" t="s">
        <v>102</v>
      </c>
      <c r="X5" s="127" t="s">
        <v>103</v>
      </c>
      <c r="Y5" s="126" t="s">
        <v>104</v>
      </c>
      <c r="Z5" s="128"/>
      <c r="AA5" s="129"/>
    </row>
    <row r="6" spans="1:27" ht="16.7" customHeight="1" x14ac:dyDescent="0.2">
      <c r="A6" s="430" t="s">
        <v>58</v>
      </c>
      <c r="B6" s="435"/>
      <c r="C6" s="218"/>
      <c r="D6" s="218"/>
      <c r="E6" s="217"/>
      <c r="F6" s="217"/>
      <c r="G6" s="217"/>
      <c r="H6" s="217"/>
      <c r="I6" s="217"/>
      <c r="J6" s="217"/>
      <c r="K6" s="430" t="s">
        <v>57</v>
      </c>
      <c r="L6" s="435"/>
      <c r="M6" s="436"/>
      <c r="N6" s="436"/>
      <c r="O6" s="436"/>
      <c r="P6" s="436"/>
      <c r="Q6" s="436"/>
      <c r="R6" s="436"/>
      <c r="S6" s="436"/>
      <c r="T6" s="437"/>
      <c r="U6" s="154">
        <f>+W10+X10</f>
        <v>0</v>
      </c>
      <c r="W6" s="125">
        <f>IF(U6&lt;6,1,0)</f>
        <v>1</v>
      </c>
      <c r="X6" s="125">
        <f>IF(U6&lt;=12,IF(U6&gt;=6,1,0),0)</f>
        <v>0</v>
      </c>
      <c r="Y6" s="125">
        <f>IF(U6&gt;12,1,0)</f>
        <v>0</v>
      </c>
      <c r="Z6" s="128">
        <f>+X6+Y6</f>
        <v>0</v>
      </c>
      <c r="AA6" s="129"/>
    </row>
    <row r="7" spans="1:27" ht="16.7" customHeight="1" x14ac:dyDescent="0.2">
      <c r="A7" s="430" t="s">
        <v>97</v>
      </c>
      <c r="B7" s="435"/>
      <c r="C7" s="218"/>
      <c r="D7" s="218"/>
      <c r="E7" s="218"/>
      <c r="F7" s="218"/>
      <c r="G7" s="218"/>
      <c r="H7" s="218"/>
      <c r="I7" s="218"/>
      <c r="J7" s="218"/>
      <c r="K7" s="430" t="s">
        <v>9</v>
      </c>
      <c r="L7" s="435"/>
      <c r="M7" s="436"/>
      <c r="N7" s="436"/>
      <c r="O7" s="436"/>
      <c r="P7" s="436"/>
      <c r="Q7" s="436"/>
      <c r="R7" s="436"/>
      <c r="S7" s="436"/>
      <c r="T7" s="437"/>
      <c r="U7" s="155">
        <f>+M4+R4</f>
        <v>0</v>
      </c>
    </row>
    <row r="8" spans="1:27" ht="17.25" customHeight="1" x14ac:dyDescent="0.2">
      <c r="A8" s="438" t="s">
        <v>71</v>
      </c>
      <c r="B8" s="244"/>
      <c r="C8" s="244"/>
      <c r="D8" s="244"/>
      <c r="E8" s="439"/>
      <c r="F8" s="390"/>
      <c r="G8" s="391"/>
      <c r="H8" s="391"/>
      <c r="I8" s="391"/>
      <c r="J8" s="391"/>
      <c r="K8" s="391"/>
      <c r="L8" s="391"/>
      <c r="M8" s="391"/>
      <c r="N8" s="391"/>
      <c r="O8" s="391"/>
      <c r="P8" s="391"/>
      <c r="Q8" s="391"/>
      <c r="R8" s="391"/>
      <c r="S8" s="391"/>
      <c r="T8" s="392"/>
      <c r="U8" s="155">
        <f>+M5+R5</f>
        <v>0</v>
      </c>
      <c r="V8" s="155">
        <f>+U8-U7</f>
        <v>0</v>
      </c>
    </row>
    <row r="9" spans="1:27" ht="16.5" customHeight="1" x14ac:dyDescent="0.2">
      <c r="A9" s="438" t="s">
        <v>110</v>
      </c>
      <c r="B9" s="244"/>
      <c r="C9" s="244"/>
      <c r="D9" s="244"/>
      <c r="E9" s="439"/>
      <c r="F9" s="450"/>
      <c r="G9" s="451"/>
      <c r="H9" s="451"/>
      <c r="I9" s="451"/>
      <c r="J9" s="451"/>
      <c r="K9" s="451"/>
      <c r="L9" s="451"/>
      <c r="M9" s="451"/>
      <c r="N9" s="451"/>
      <c r="O9" s="451"/>
      <c r="P9" s="451"/>
      <c r="Q9" s="451"/>
      <c r="R9" s="451"/>
      <c r="S9" s="451"/>
      <c r="T9" s="452"/>
      <c r="V9" s="156">
        <f>+V8</f>
        <v>0</v>
      </c>
    </row>
    <row r="10" spans="1:27" ht="20.45" customHeight="1" x14ac:dyDescent="0.2">
      <c r="A10" s="242"/>
      <c r="B10" s="244"/>
      <c r="C10" s="244"/>
      <c r="D10" s="244"/>
      <c r="E10" s="244"/>
      <c r="F10" s="244"/>
      <c r="G10" s="244"/>
      <c r="H10" s="244"/>
      <c r="I10" s="244"/>
      <c r="J10" s="244"/>
      <c r="K10" s="244"/>
      <c r="L10" s="244"/>
      <c r="M10" s="244"/>
      <c r="N10" s="244"/>
      <c r="O10" s="244"/>
      <c r="P10" s="244"/>
      <c r="Q10" s="244"/>
      <c r="R10" s="244"/>
      <c r="S10" s="244"/>
      <c r="T10" s="244"/>
      <c r="U10" s="124">
        <f>IF(OR(R4&lt;=0,R5&lt;=0),0,MINUTE(V8))</f>
        <v>0</v>
      </c>
      <c r="V10" s="124">
        <f>IF(V9&lt;0,0,DAY(V9))</f>
        <v>0</v>
      </c>
      <c r="W10" s="157">
        <f>IF(V8&lt;0,0,HOUR(V9))</f>
        <v>0</v>
      </c>
      <c r="X10" s="158">
        <f>+U10/60</f>
        <v>0</v>
      </c>
    </row>
    <row r="11" spans="1:27" ht="15.2" customHeight="1" x14ac:dyDescent="0.2">
      <c r="A11" s="430" t="s">
        <v>60</v>
      </c>
      <c r="B11" s="453"/>
      <c r="C11" s="453"/>
      <c r="D11" s="453"/>
      <c r="E11" s="453"/>
      <c r="F11" s="453"/>
      <c r="G11" s="453"/>
      <c r="H11" s="453"/>
      <c r="I11" s="453"/>
      <c r="J11" s="453"/>
      <c r="K11" s="453"/>
      <c r="L11" s="453"/>
      <c r="M11" s="453"/>
      <c r="N11" s="453"/>
      <c r="O11" s="453"/>
      <c r="P11" s="453"/>
      <c r="Q11" s="453"/>
      <c r="R11" s="453"/>
      <c r="S11" s="453"/>
      <c r="T11" s="453"/>
    </row>
    <row r="12" spans="1:27" ht="15.2" customHeight="1" x14ac:dyDescent="0.2">
      <c r="A12" s="446" t="s">
        <v>52</v>
      </c>
      <c r="B12" s="454"/>
      <c r="C12" s="446" t="s">
        <v>33</v>
      </c>
      <c r="D12" s="454"/>
      <c r="E12" s="455"/>
      <c r="F12" s="454"/>
      <c r="G12" s="454"/>
      <c r="H12" s="455" t="s">
        <v>31</v>
      </c>
      <c r="I12" s="454"/>
      <c r="J12" s="454"/>
      <c r="K12" s="141" t="s">
        <v>52</v>
      </c>
      <c r="L12" s="446" t="s">
        <v>66</v>
      </c>
      <c r="M12" s="454"/>
      <c r="N12" s="454"/>
      <c r="O12" s="446" t="s">
        <v>54</v>
      </c>
      <c r="P12" s="454"/>
      <c r="Q12" s="454"/>
      <c r="R12" s="442" t="s">
        <v>39</v>
      </c>
      <c r="S12" s="443"/>
      <c r="T12" s="446" t="s">
        <v>13</v>
      </c>
    </row>
    <row r="13" spans="1:27" ht="16.7" customHeight="1" x14ac:dyDescent="0.2">
      <c r="A13" s="447" t="s">
        <v>26</v>
      </c>
      <c r="B13" s="448"/>
      <c r="C13" s="449" t="s">
        <v>12</v>
      </c>
      <c r="D13" s="448"/>
      <c r="E13" s="449" t="s">
        <v>19</v>
      </c>
      <c r="F13" s="448"/>
      <c r="G13" s="448"/>
      <c r="H13" s="449" t="s">
        <v>25</v>
      </c>
      <c r="I13" s="448"/>
      <c r="J13" s="448"/>
      <c r="K13" s="140" t="s">
        <v>32</v>
      </c>
      <c r="L13" s="447" t="s">
        <v>51</v>
      </c>
      <c r="M13" s="448"/>
      <c r="N13" s="448"/>
      <c r="O13" s="447" t="s">
        <v>29</v>
      </c>
      <c r="P13" s="448"/>
      <c r="Q13" s="448"/>
      <c r="R13" s="444"/>
      <c r="S13" s="445"/>
      <c r="T13" s="447"/>
    </row>
    <row r="14" spans="1:27" ht="16.7" customHeight="1" x14ac:dyDescent="0.2">
      <c r="A14" s="380"/>
      <c r="B14" s="381"/>
      <c r="C14" s="382"/>
      <c r="D14" s="383"/>
      <c r="E14" s="218"/>
      <c r="F14" s="219"/>
      <c r="G14" s="219"/>
      <c r="H14" s="218"/>
      <c r="I14" s="219"/>
      <c r="J14" s="219"/>
      <c r="K14" s="142"/>
      <c r="L14" s="218"/>
      <c r="M14" s="219"/>
      <c r="N14" s="219"/>
      <c r="O14" s="384"/>
      <c r="P14" s="385"/>
      <c r="Q14" s="385"/>
      <c r="R14" s="378"/>
      <c r="S14" s="379"/>
      <c r="T14" s="149"/>
    </row>
    <row r="15" spans="1:27" ht="18.2" customHeight="1" x14ac:dyDescent="0.2">
      <c r="A15" s="380"/>
      <c r="B15" s="381"/>
      <c r="C15" s="382"/>
      <c r="D15" s="383"/>
      <c r="E15" s="218"/>
      <c r="F15" s="219"/>
      <c r="G15" s="219"/>
      <c r="H15" s="218"/>
      <c r="I15" s="219"/>
      <c r="J15" s="219"/>
      <c r="K15" s="142"/>
      <c r="L15" s="218"/>
      <c r="M15" s="219"/>
      <c r="N15" s="219"/>
      <c r="O15" s="384"/>
      <c r="P15" s="385"/>
      <c r="Q15" s="385"/>
      <c r="R15" s="378"/>
      <c r="S15" s="379"/>
      <c r="T15" s="149"/>
    </row>
    <row r="16" spans="1:27" ht="18.2" customHeight="1" x14ac:dyDescent="0.2">
      <c r="A16" s="380"/>
      <c r="B16" s="381"/>
      <c r="C16" s="382"/>
      <c r="D16" s="383"/>
      <c r="E16" s="218"/>
      <c r="F16" s="219"/>
      <c r="G16" s="219"/>
      <c r="H16" s="218"/>
      <c r="I16" s="219"/>
      <c r="J16" s="219"/>
      <c r="K16" s="142"/>
      <c r="L16" s="218"/>
      <c r="M16" s="219"/>
      <c r="N16" s="219"/>
      <c r="O16" s="384"/>
      <c r="P16" s="385"/>
      <c r="Q16" s="385"/>
      <c r="R16" s="378"/>
      <c r="S16" s="379"/>
      <c r="T16" s="149"/>
    </row>
    <row r="17" spans="1:31" ht="18.2" customHeight="1" x14ac:dyDescent="0.2">
      <c r="A17" s="380"/>
      <c r="B17" s="381"/>
      <c r="C17" s="382"/>
      <c r="D17" s="383"/>
      <c r="E17" s="218"/>
      <c r="F17" s="219"/>
      <c r="G17" s="219"/>
      <c r="H17" s="218"/>
      <c r="I17" s="219"/>
      <c r="J17" s="219"/>
      <c r="K17" s="142"/>
      <c r="L17" s="218"/>
      <c r="M17" s="219"/>
      <c r="N17" s="219"/>
      <c r="O17" s="384"/>
      <c r="P17" s="385"/>
      <c r="Q17" s="385"/>
      <c r="R17" s="378"/>
      <c r="S17" s="379"/>
      <c r="T17" s="149"/>
    </row>
    <row r="18" spans="1:31" ht="16.7" customHeight="1" x14ac:dyDescent="0.2">
      <c r="A18" s="380"/>
      <c r="B18" s="381"/>
      <c r="C18" s="382"/>
      <c r="D18" s="383"/>
      <c r="E18" s="218"/>
      <c r="F18" s="219"/>
      <c r="G18" s="219"/>
      <c r="H18" s="218"/>
      <c r="I18" s="219"/>
      <c r="J18" s="219"/>
      <c r="K18" s="142"/>
      <c r="L18" s="218"/>
      <c r="M18" s="219"/>
      <c r="N18" s="219"/>
      <c r="O18" s="384"/>
      <c r="P18" s="385"/>
      <c r="Q18" s="385"/>
      <c r="R18" s="378"/>
      <c r="S18" s="379"/>
      <c r="T18" s="149"/>
    </row>
    <row r="19" spans="1:31" ht="16.7" customHeight="1" x14ac:dyDescent="0.2">
      <c r="A19" s="380"/>
      <c r="B19" s="381"/>
      <c r="C19" s="382"/>
      <c r="D19" s="383"/>
      <c r="E19" s="218"/>
      <c r="F19" s="219"/>
      <c r="G19" s="219"/>
      <c r="H19" s="218"/>
      <c r="I19" s="219"/>
      <c r="J19" s="219"/>
      <c r="K19" s="142"/>
      <c r="L19" s="218"/>
      <c r="M19" s="219"/>
      <c r="N19" s="219"/>
      <c r="O19" s="384"/>
      <c r="P19" s="385"/>
      <c r="Q19" s="385"/>
      <c r="R19" s="378"/>
      <c r="S19" s="379"/>
      <c r="T19" s="149"/>
    </row>
    <row r="20" spans="1:31" ht="18.2" customHeight="1" x14ac:dyDescent="0.2">
      <c r="A20" s="386"/>
      <c r="B20" s="387"/>
      <c r="C20" s="388"/>
      <c r="D20" s="389"/>
      <c r="E20" s="390"/>
      <c r="F20" s="391"/>
      <c r="G20" s="392"/>
      <c r="H20" s="390"/>
      <c r="I20" s="391"/>
      <c r="J20" s="392"/>
      <c r="K20" s="142"/>
      <c r="L20" s="390"/>
      <c r="M20" s="391"/>
      <c r="N20" s="392"/>
      <c r="O20" s="393"/>
      <c r="P20" s="394"/>
      <c r="Q20" s="395"/>
      <c r="R20" s="378"/>
      <c r="S20" s="379"/>
      <c r="T20" s="149"/>
    </row>
    <row r="21" spans="1:31" ht="16.7" customHeight="1" x14ac:dyDescent="0.2">
      <c r="A21" s="386"/>
      <c r="B21" s="387"/>
      <c r="C21" s="388"/>
      <c r="D21" s="389"/>
      <c r="E21" s="390"/>
      <c r="F21" s="391"/>
      <c r="G21" s="392"/>
      <c r="H21" s="390"/>
      <c r="I21" s="391"/>
      <c r="J21" s="392"/>
      <c r="K21" s="142"/>
      <c r="L21" s="390"/>
      <c r="M21" s="391"/>
      <c r="N21" s="392"/>
      <c r="O21" s="393"/>
      <c r="P21" s="394"/>
      <c r="Q21" s="395"/>
      <c r="R21" s="378"/>
      <c r="S21" s="379"/>
      <c r="T21" s="149"/>
    </row>
    <row r="22" spans="1:31" ht="16.7" customHeight="1" x14ac:dyDescent="0.2">
      <c r="A22" s="380"/>
      <c r="B22" s="381"/>
      <c r="C22" s="382"/>
      <c r="D22" s="383"/>
      <c r="E22" s="218"/>
      <c r="F22" s="219"/>
      <c r="G22" s="219"/>
      <c r="H22" s="218"/>
      <c r="I22" s="219"/>
      <c r="J22" s="219"/>
      <c r="K22" s="142"/>
      <c r="L22" s="218"/>
      <c r="M22" s="219"/>
      <c r="N22" s="219"/>
      <c r="O22" s="384"/>
      <c r="P22" s="385"/>
      <c r="Q22" s="385"/>
      <c r="R22" s="378"/>
      <c r="S22" s="379"/>
      <c r="T22" s="149"/>
    </row>
    <row r="23" spans="1:31" ht="16.7" customHeight="1" x14ac:dyDescent="0.2">
      <c r="A23" s="380"/>
      <c r="B23" s="381"/>
      <c r="C23" s="382"/>
      <c r="D23" s="383"/>
      <c r="E23" s="218"/>
      <c r="F23" s="219"/>
      <c r="G23" s="219"/>
      <c r="H23" s="218"/>
      <c r="I23" s="219"/>
      <c r="J23" s="219"/>
      <c r="K23" s="142"/>
      <c r="L23" s="218"/>
      <c r="M23" s="219"/>
      <c r="N23" s="219"/>
      <c r="O23" s="384"/>
      <c r="P23" s="385"/>
      <c r="Q23" s="385"/>
      <c r="R23" s="378"/>
      <c r="S23" s="379"/>
      <c r="T23" s="149"/>
    </row>
    <row r="24" spans="1:31" ht="16.7" customHeight="1" x14ac:dyDescent="0.2">
      <c r="A24" s="380"/>
      <c r="B24" s="381"/>
      <c r="C24" s="382"/>
      <c r="D24" s="383"/>
      <c r="E24" s="218"/>
      <c r="F24" s="219"/>
      <c r="G24" s="219"/>
      <c r="H24" s="218"/>
      <c r="I24" s="219"/>
      <c r="J24" s="219"/>
      <c r="K24" s="142"/>
      <c r="L24" s="218"/>
      <c r="M24" s="219"/>
      <c r="N24" s="219"/>
      <c r="O24" s="384"/>
      <c r="P24" s="385"/>
      <c r="Q24" s="385"/>
      <c r="R24" s="378"/>
      <c r="S24" s="379"/>
      <c r="T24" s="149"/>
    </row>
    <row r="25" spans="1:31" ht="16.7" customHeight="1" x14ac:dyDescent="0.2">
      <c r="A25" s="380"/>
      <c r="B25" s="381"/>
      <c r="C25" s="382"/>
      <c r="D25" s="383"/>
      <c r="E25" s="218"/>
      <c r="F25" s="219"/>
      <c r="G25" s="219"/>
      <c r="H25" s="218"/>
      <c r="I25" s="219"/>
      <c r="J25" s="219"/>
      <c r="K25" s="142"/>
      <c r="L25" s="218"/>
      <c r="M25" s="219"/>
      <c r="N25" s="219"/>
      <c r="O25" s="384"/>
      <c r="P25" s="385"/>
      <c r="Q25" s="385"/>
      <c r="R25" s="378"/>
      <c r="S25" s="379"/>
      <c r="T25" s="149"/>
    </row>
    <row r="26" spans="1:31" ht="16.7" customHeight="1" x14ac:dyDescent="0.2">
      <c r="A26" s="463"/>
      <c r="B26" s="454"/>
      <c r="C26" s="454"/>
      <c r="D26" s="454"/>
      <c r="E26" s="454"/>
      <c r="F26" s="454"/>
      <c r="G26" s="454"/>
      <c r="H26" s="454"/>
      <c r="I26" s="454"/>
      <c r="J26" s="454"/>
      <c r="K26" s="454"/>
      <c r="L26" s="464" t="s">
        <v>18</v>
      </c>
      <c r="M26" s="243"/>
      <c r="N26" s="243"/>
      <c r="O26" s="371">
        <f>SUM(O13:Q25)</f>
        <v>0</v>
      </c>
      <c r="P26" s="372"/>
      <c r="Q26" s="372"/>
      <c r="R26" s="465" t="s">
        <v>18</v>
      </c>
      <c r="S26" s="466"/>
      <c r="T26" s="17">
        <f>SUM(T13:T25)</f>
        <v>0</v>
      </c>
    </row>
    <row r="27" spans="1:31" s="16" customFormat="1" ht="10.5" customHeight="1" x14ac:dyDescent="0.2">
      <c r="A27" s="467"/>
      <c r="B27" s="457"/>
      <c r="C27" s="457"/>
      <c r="D27" s="457"/>
      <c r="E27" s="457"/>
      <c r="F27" s="457"/>
      <c r="G27" s="457"/>
      <c r="H27" s="457"/>
      <c r="I27" s="457"/>
      <c r="J27" s="457"/>
      <c r="K27" s="457"/>
      <c r="L27" s="456" t="s">
        <v>21</v>
      </c>
      <c r="M27" s="457"/>
      <c r="N27" s="457"/>
      <c r="O27" s="362"/>
      <c r="P27" s="250"/>
      <c r="Q27" s="250"/>
      <c r="R27" s="468"/>
      <c r="S27" s="469"/>
      <c r="T27" s="470"/>
      <c r="U27" s="131"/>
      <c r="V27" s="131"/>
      <c r="W27" s="131"/>
      <c r="X27" s="131"/>
      <c r="Y27" s="131"/>
      <c r="Z27" s="131"/>
      <c r="AA27" s="131"/>
      <c r="AB27" s="131"/>
      <c r="AC27" s="131"/>
      <c r="AD27" s="131"/>
      <c r="AE27" s="131"/>
    </row>
    <row r="28" spans="1:31" ht="19.7" customHeight="1" x14ac:dyDescent="0.2">
      <c r="A28" s="253"/>
      <c r="B28" s="253"/>
      <c r="C28" s="253"/>
      <c r="D28" s="253"/>
      <c r="E28" s="253"/>
      <c r="F28" s="253"/>
      <c r="G28" s="253"/>
      <c r="H28" s="253"/>
      <c r="I28" s="253"/>
      <c r="J28" s="253"/>
      <c r="K28" s="253"/>
      <c r="L28" s="253"/>
      <c r="M28" s="253"/>
      <c r="N28" s="253"/>
      <c r="O28" s="253"/>
      <c r="P28" s="253"/>
      <c r="Q28" s="253"/>
      <c r="R28" s="253"/>
      <c r="S28" s="253"/>
      <c r="T28" s="253"/>
    </row>
    <row r="29" spans="1:31" ht="15.95" customHeight="1" x14ac:dyDescent="0.2">
      <c r="A29" s="456" t="s">
        <v>59</v>
      </c>
      <c r="B29" s="457"/>
      <c r="C29" s="457"/>
      <c r="D29" s="457"/>
      <c r="E29" s="457"/>
      <c r="F29" s="457"/>
      <c r="G29" s="457"/>
      <c r="H29" s="457"/>
      <c r="I29" s="457"/>
      <c r="J29" s="457"/>
      <c r="K29" s="457"/>
      <c r="L29" s="457"/>
      <c r="M29" s="457"/>
      <c r="N29" s="457"/>
      <c r="O29" s="458" t="s">
        <v>3</v>
      </c>
      <c r="P29" s="457"/>
      <c r="Q29" s="457"/>
      <c r="R29" s="459" t="s">
        <v>56</v>
      </c>
      <c r="S29" s="460"/>
      <c r="T29" s="144" t="s">
        <v>13</v>
      </c>
    </row>
    <row r="30" spans="1:31" ht="15.95" customHeight="1" x14ac:dyDescent="0.2">
      <c r="A30" s="440" t="s">
        <v>91</v>
      </c>
      <c r="B30" s="448"/>
      <c r="C30" s="448"/>
      <c r="D30" s="448"/>
      <c r="E30" s="448"/>
      <c r="F30" s="448"/>
      <c r="G30" s="448"/>
      <c r="H30" s="448"/>
      <c r="I30" s="448"/>
      <c r="J30" s="448"/>
      <c r="K30" s="448"/>
      <c r="L30" s="448"/>
      <c r="M30" s="448"/>
      <c r="N30" s="448"/>
      <c r="O30" s="365"/>
      <c r="P30" s="207"/>
      <c r="Q30" s="207"/>
      <c r="R30" s="461">
        <v>3.5</v>
      </c>
      <c r="S30" s="462"/>
      <c r="T30" s="18">
        <f>+O30*R30</f>
        <v>0</v>
      </c>
    </row>
    <row r="31" spans="1:31" ht="15.95" customHeight="1" x14ac:dyDescent="0.2">
      <c r="A31" s="471" t="s">
        <v>65</v>
      </c>
      <c r="B31" s="472"/>
      <c r="C31" s="472"/>
      <c r="D31" s="473" t="s">
        <v>15</v>
      </c>
      <c r="E31" s="243"/>
      <c r="F31" s="243"/>
      <c r="G31" s="243"/>
      <c r="H31" s="222"/>
      <c r="I31" s="223"/>
      <c r="J31" s="223"/>
      <c r="K31" s="223"/>
      <c r="L31" s="223"/>
      <c r="M31" s="223"/>
      <c r="N31" s="223"/>
      <c r="O31" s="354"/>
      <c r="P31" s="223"/>
      <c r="Q31" s="223"/>
      <c r="R31" s="355">
        <v>1</v>
      </c>
      <c r="S31" s="356"/>
      <c r="T31" s="19">
        <f>+O31*R31</f>
        <v>0</v>
      </c>
    </row>
    <row r="32" spans="1:31" s="16" customFormat="1" ht="10.5" customHeight="1" x14ac:dyDescent="0.2">
      <c r="A32" s="474" t="s">
        <v>10</v>
      </c>
      <c r="B32" s="475"/>
      <c r="C32" s="475"/>
      <c r="D32" s="476" t="s">
        <v>88</v>
      </c>
      <c r="E32" s="476"/>
      <c r="F32" s="476"/>
      <c r="G32" s="477"/>
      <c r="H32" s="359"/>
      <c r="I32" s="360"/>
      <c r="J32" s="360"/>
      <c r="K32" s="360"/>
      <c r="L32" s="360"/>
      <c r="M32" s="360"/>
      <c r="N32" s="361"/>
      <c r="O32" s="362"/>
      <c r="P32" s="250"/>
      <c r="Q32" s="250"/>
      <c r="R32" s="363"/>
      <c r="S32" s="364"/>
      <c r="T32" s="22">
        <f>+O32*R32</f>
        <v>0</v>
      </c>
      <c r="U32" s="131"/>
      <c r="V32" s="131"/>
      <c r="W32" s="131"/>
      <c r="X32" s="131"/>
      <c r="Y32" s="131"/>
      <c r="Z32" s="131"/>
      <c r="AA32" s="131"/>
      <c r="AB32" s="131"/>
      <c r="AC32" s="131"/>
      <c r="AD32" s="131"/>
      <c r="AE32" s="131"/>
    </row>
    <row r="33" spans="1:31" ht="15.2" customHeight="1" x14ac:dyDescent="0.2">
      <c r="A33" s="345"/>
      <c r="B33" s="345"/>
      <c r="C33" s="345"/>
      <c r="D33" s="345"/>
      <c r="E33" s="345"/>
      <c r="F33" s="345"/>
      <c r="G33" s="345"/>
      <c r="H33" s="345"/>
      <c r="I33" s="345"/>
      <c r="J33" s="345"/>
      <c r="K33" s="345"/>
      <c r="L33" s="345"/>
      <c r="M33" s="345"/>
      <c r="N33" s="345"/>
      <c r="O33" s="345"/>
      <c r="P33" s="345"/>
      <c r="Q33" s="345"/>
      <c r="R33" s="345"/>
      <c r="S33" s="345"/>
      <c r="T33" s="345"/>
    </row>
    <row r="34" spans="1:31" ht="15.2" customHeight="1" x14ac:dyDescent="0.2">
      <c r="A34" s="480" t="s">
        <v>55</v>
      </c>
      <c r="B34" s="464"/>
      <c r="C34" s="464"/>
      <c r="D34" s="464"/>
      <c r="E34" s="464"/>
      <c r="F34" s="464"/>
      <c r="G34" s="464"/>
      <c r="H34" s="464"/>
      <c r="I34" s="464"/>
      <c r="J34" s="481"/>
      <c r="K34" s="485" t="s">
        <v>53</v>
      </c>
      <c r="L34" s="487" t="s">
        <v>56</v>
      </c>
      <c r="M34" s="458" t="s">
        <v>50</v>
      </c>
      <c r="N34" s="458"/>
      <c r="O34" s="458"/>
      <c r="P34" s="458"/>
      <c r="Q34" s="458"/>
      <c r="R34" s="458"/>
      <c r="S34" s="459"/>
      <c r="T34" s="458" t="s">
        <v>13</v>
      </c>
    </row>
    <row r="35" spans="1:31" ht="15.95" customHeight="1" x14ac:dyDescent="0.2">
      <c r="A35" s="482"/>
      <c r="B35" s="483"/>
      <c r="C35" s="483"/>
      <c r="D35" s="483"/>
      <c r="E35" s="483"/>
      <c r="F35" s="483"/>
      <c r="G35" s="483"/>
      <c r="H35" s="483"/>
      <c r="I35" s="483"/>
      <c r="J35" s="484"/>
      <c r="K35" s="486"/>
      <c r="L35" s="488"/>
      <c r="M35" s="489" t="s">
        <v>43</v>
      </c>
      <c r="N35" s="490"/>
      <c r="O35" s="491" t="s">
        <v>27</v>
      </c>
      <c r="P35" s="492"/>
      <c r="Q35" s="493"/>
      <c r="R35" s="494" t="s">
        <v>30</v>
      </c>
      <c r="S35" s="495"/>
      <c r="T35" s="457"/>
      <c r="U35" s="132"/>
    </row>
    <row r="36" spans="1:31" ht="15.95" customHeight="1" x14ac:dyDescent="0.2">
      <c r="A36" s="431" t="s">
        <v>89</v>
      </c>
      <c r="B36" s="478"/>
      <c r="C36" s="478"/>
      <c r="D36" s="478"/>
      <c r="E36" s="478"/>
      <c r="F36" s="478"/>
      <c r="G36" s="478"/>
      <c r="H36" s="478"/>
      <c r="I36" s="478"/>
      <c r="J36" s="478"/>
      <c r="K36" s="67">
        <f>IF(U5=0,IF(X6&gt;0,1,0),0)</f>
        <v>0</v>
      </c>
      <c r="L36" s="92">
        <v>200</v>
      </c>
      <c r="M36" s="148"/>
      <c r="N36" s="89">
        <f>IF(K36&gt;0,(L36*0.2)*M36,0)</f>
        <v>0</v>
      </c>
      <c r="O36" s="148"/>
      <c r="P36" s="341">
        <f>IF(K36&gt;0,(+L36*0.3)*O36,0)</f>
        <v>0</v>
      </c>
      <c r="Q36" s="342"/>
      <c r="R36" s="78"/>
      <c r="S36" s="90">
        <f>ROUND(IF(K36&gt;0,(+L36*0.5)*R36,0),0)</f>
        <v>0</v>
      </c>
      <c r="T36" s="134">
        <f>ROUND(IF(((K36*L36)-N36-P36-S36)&lt;0,0,((K36*L36)-N36-P36-S36)),0)</f>
        <v>0</v>
      </c>
    </row>
    <row r="37" spans="1:31" ht="15.2" customHeight="1" x14ac:dyDescent="0.2">
      <c r="A37" s="471" t="s">
        <v>90</v>
      </c>
      <c r="B37" s="479"/>
      <c r="C37" s="479"/>
      <c r="D37" s="479"/>
      <c r="E37" s="479"/>
      <c r="F37" s="479"/>
      <c r="G37" s="479"/>
      <c r="H37" s="479"/>
      <c r="I37" s="479"/>
      <c r="J37" s="479"/>
      <c r="K37" s="67">
        <f>IF(U5=0,IF(Y6&gt;0,1,0),0)</f>
        <v>0</v>
      </c>
      <c r="L37" s="93">
        <v>400</v>
      </c>
      <c r="M37" s="148"/>
      <c r="N37" s="89">
        <f>IF(K37&gt;0,(L37*0.2)*M37,0)</f>
        <v>0</v>
      </c>
      <c r="O37" s="87"/>
      <c r="P37" s="341">
        <f>IF(K37&gt;0,(+L37*0.3)*O37,0)</f>
        <v>0</v>
      </c>
      <c r="Q37" s="342"/>
      <c r="R37" s="27"/>
      <c r="S37" s="90">
        <f>ROUND(IF(K37&gt;0,(+L37*0.5)*R37,0),0)</f>
        <v>0</v>
      </c>
      <c r="T37" s="134">
        <f>ROUND(IF(((K37*L37)-N37-P37-S37)&lt;0,0,((K37*L37)-N37-P37-S37)),0)</f>
        <v>0</v>
      </c>
    </row>
    <row r="38" spans="1:31" s="16" customFormat="1" ht="10.5" customHeight="1" x14ac:dyDescent="0.2">
      <c r="A38" s="467" t="s">
        <v>74</v>
      </c>
      <c r="B38" s="457"/>
      <c r="C38" s="457"/>
      <c r="D38" s="457"/>
      <c r="E38" s="457"/>
      <c r="F38" s="457"/>
      <c r="G38" s="457"/>
      <c r="H38" s="457"/>
      <c r="I38" s="457"/>
      <c r="J38" s="457"/>
      <c r="K38" s="457"/>
      <c r="L38" s="457"/>
      <c r="M38" s="457"/>
      <c r="N38" s="457"/>
      <c r="O38" s="457"/>
      <c r="P38" s="457"/>
      <c r="Q38" s="457"/>
      <c r="R38" s="457"/>
      <c r="S38" s="457"/>
      <c r="T38" s="457"/>
      <c r="U38" s="131"/>
      <c r="V38" s="131"/>
      <c r="W38" s="131"/>
      <c r="X38" s="131"/>
      <c r="Y38" s="131"/>
      <c r="Z38" s="131"/>
      <c r="AA38" s="131"/>
      <c r="AB38" s="131"/>
      <c r="AC38" s="131"/>
      <c r="AD38" s="131"/>
      <c r="AE38" s="131"/>
    </row>
    <row r="39" spans="1:31" ht="18.95" customHeight="1" x14ac:dyDescent="0.2">
      <c r="A39" s="253"/>
      <c r="B39" s="253"/>
      <c r="C39" s="253"/>
      <c r="D39" s="253"/>
      <c r="E39" s="253"/>
      <c r="F39" s="253"/>
      <c r="G39" s="253"/>
      <c r="H39" s="253"/>
      <c r="I39" s="253"/>
      <c r="J39" s="253"/>
      <c r="K39" s="253"/>
      <c r="L39" s="253"/>
      <c r="M39" s="253"/>
      <c r="N39" s="253"/>
      <c r="O39" s="253"/>
      <c r="P39" s="253"/>
      <c r="Q39" s="253"/>
      <c r="R39" s="253"/>
      <c r="S39" s="253"/>
      <c r="T39" s="253"/>
    </row>
    <row r="40" spans="1:31" ht="15.95" customHeight="1" x14ac:dyDescent="0.2">
      <c r="A40" s="456" t="s">
        <v>17</v>
      </c>
      <c r="B40" s="457"/>
      <c r="C40" s="457"/>
      <c r="D40" s="457"/>
      <c r="E40" s="457"/>
      <c r="F40" s="457"/>
      <c r="G40" s="457"/>
      <c r="H40" s="457"/>
      <c r="I40" s="457"/>
      <c r="J40" s="457"/>
      <c r="K40" s="457"/>
      <c r="L40" s="457"/>
      <c r="M40" s="457"/>
      <c r="N40" s="457"/>
      <c r="O40" s="457"/>
      <c r="P40" s="457"/>
      <c r="Q40" s="457"/>
      <c r="R40" s="457"/>
      <c r="S40" s="457"/>
      <c r="T40" s="457"/>
    </row>
    <row r="41" spans="1:31" ht="15.95" customHeight="1" x14ac:dyDescent="0.2">
      <c r="A41" s="496" t="s">
        <v>35</v>
      </c>
      <c r="B41" s="497"/>
      <c r="C41" s="497"/>
      <c r="D41" s="497"/>
      <c r="E41" s="497"/>
      <c r="F41" s="497"/>
      <c r="G41" s="497"/>
      <c r="H41" s="497"/>
      <c r="I41" s="497"/>
      <c r="J41" s="497"/>
      <c r="K41" s="498" t="s">
        <v>49</v>
      </c>
      <c r="L41" s="497"/>
      <c r="M41" s="498" t="s">
        <v>45</v>
      </c>
      <c r="N41" s="497"/>
      <c r="O41" s="497"/>
      <c r="P41" s="497"/>
      <c r="Q41" s="499"/>
      <c r="R41" s="458" t="s">
        <v>47</v>
      </c>
      <c r="S41" s="458"/>
      <c r="T41" s="500" t="s">
        <v>13</v>
      </c>
    </row>
    <row r="42" spans="1:31" ht="15.95" customHeight="1" x14ac:dyDescent="0.2">
      <c r="A42" s="440" t="s">
        <v>20</v>
      </c>
      <c r="B42" s="448"/>
      <c r="C42" s="448"/>
      <c r="D42" s="448"/>
      <c r="E42" s="448"/>
      <c r="F42" s="448"/>
      <c r="G42" s="448"/>
      <c r="H42" s="448"/>
      <c r="I42" s="448"/>
      <c r="J42" s="448"/>
      <c r="K42" s="502"/>
      <c r="L42" s="448"/>
      <c r="M42" s="503" t="s">
        <v>11</v>
      </c>
      <c r="N42" s="504"/>
      <c r="O42" s="147" t="s">
        <v>2</v>
      </c>
      <c r="P42" s="505" t="s">
        <v>5</v>
      </c>
      <c r="Q42" s="402"/>
      <c r="R42" s="458"/>
      <c r="S42" s="458"/>
      <c r="T42" s="501"/>
    </row>
    <row r="43" spans="1:31" ht="15.2" customHeight="1" x14ac:dyDescent="0.2">
      <c r="A43" s="317"/>
      <c r="B43" s="317"/>
      <c r="C43" s="317"/>
      <c r="D43" s="317"/>
      <c r="E43" s="317"/>
      <c r="F43" s="317"/>
      <c r="G43" s="317"/>
      <c r="H43" s="317"/>
      <c r="I43" s="317"/>
      <c r="J43" s="317"/>
      <c r="K43" s="318"/>
      <c r="L43" s="317"/>
      <c r="M43" s="319"/>
      <c r="N43" s="320"/>
      <c r="O43" s="8" t="s">
        <v>2</v>
      </c>
      <c r="P43" s="321"/>
      <c r="Q43" s="322"/>
      <c r="R43" s="307"/>
      <c r="S43" s="307"/>
      <c r="T43" s="73"/>
    </row>
    <row r="44" spans="1:31" ht="15.95" customHeight="1" x14ac:dyDescent="0.2">
      <c r="A44" s="317"/>
      <c r="B44" s="317"/>
      <c r="C44" s="317"/>
      <c r="D44" s="317"/>
      <c r="E44" s="317"/>
      <c r="F44" s="317"/>
      <c r="G44" s="317"/>
      <c r="H44" s="317"/>
      <c r="I44" s="317"/>
      <c r="J44" s="317"/>
      <c r="K44" s="323"/>
      <c r="L44" s="317"/>
      <c r="M44" s="319"/>
      <c r="N44" s="320"/>
      <c r="O44" s="8" t="s">
        <v>2</v>
      </c>
      <c r="P44" s="321"/>
      <c r="Q44" s="322"/>
      <c r="R44" s="307"/>
      <c r="S44" s="307"/>
      <c r="T44" s="73"/>
    </row>
    <row r="45" spans="1:31" ht="15.95" customHeight="1" x14ac:dyDescent="0.2">
      <c r="A45" s="301"/>
      <c r="B45" s="301"/>
      <c r="C45" s="301"/>
      <c r="D45" s="301"/>
      <c r="E45" s="301"/>
      <c r="F45" s="301"/>
      <c r="G45" s="301"/>
      <c r="H45" s="301"/>
      <c r="I45" s="301"/>
      <c r="J45" s="301"/>
      <c r="K45" s="302"/>
      <c r="L45" s="301"/>
      <c r="M45" s="303"/>
      <c r="N45" s="304"/>
      <c r="O45" s="26" t="s">
        <v>2</v>
      </c>
      <c r="P45" s="305"/>
      <c r="Q45" s="306"/>
      <c r="R45" s="307"/>
      <c r="S45" s="307"/>
      <c r="T45" s="74"/>
    </row>
    <row r="46" spans="1:31" s="16" customFormat="1" ht="10.5" customHeight="1" x14ac:dyDescent="0.2">
      <c r="A46" s="308"/>
      <c r="B46" s="308"/>
      <c r="C46" s="308"/>
      <c r="D46" s="308"/>
      <c r="E46" s="308"/>
      <c r="F46" s="308"/>
      <c r="G46" s="308"/>
      <c r="H46" s="308"/>
      <c r="I46" s="308"/>
      <c r="J46" s="308"/>
      <c r="K46" s="309"/>
      <c r="L46" s="310"/>
      <c r="M46" s="311"/>
      <c r="N46" s="312"/>
      <c r="O46" s="31" t="s">
        <v>2</v>
      </c>
      <c r="P46" s="313"/>
      <c r="Q46" s="314"/>
      <c r="R46" s="315"/>
      <c r="S46" s="316"/>
      <c r="T46" s="21"/>
      <c r="U46" s="131"/>
      <c r="V46" s="131"/>
      <c r="W46" s="131"/>
      <c r="X46" s="131"/>
      <c r="Y46" s="131"/>
      <c r="Z46" s="131"/>
      <c r="AA46" s="131"/>
      <c r="AB46" s="131"/>
      <c r="AC46" s="131"/>
      <c r="AD46" s="131"/>
      <c r="AE46" s="131"/>
    </row>
    <row r="47" spans="1:31" ht="15.2" customHeight="1" x14ac:dyDescent="0.2">
      <c r="A47" s="292"/>
      <c r="B47" s="292"/>
      <c r="C47" s="292"/>
      <c r="D47" s="292"/>
      <c r="E47" s="292"/>
      <c r="F47" s="292"/>
      <c r="G47" s="292"/>
      <c r="H47" s="292"/>
      <c r="I47" s="292"/>
      <c r="J47" s="292"/>
      <c r="K47" s="292"/>
      <c r="L47" s="292"/>
      <c r="M47" s="292"/>
      <c r="N47" s="292"/>
      <c r="O47" s="292"/>
      <c r="P47" s="292"/>
      <c r="Q47" s="292"/>
      <c r="R47" s="292"/>
      <c r="S47" s="292"/>
      <c r="T47" s="292"/>
    </row>
    <row r="48" spans="1:31" ht="15.95" customHeight="1" x14ac:dyDescent="0.2">
      <c r="A48" s="506" t="s">
        <v>44</v>
      </c>
      <c r="B48" s="507"/>
      <c r="C48" s="507"/>
      <c r="D48" s="507"/>
      <c r="E48" s="507"/>
      <c r="F48" s="507"/>
      <c r="G48" s="507"/>
      <c r="H48" s="508"/>
      <c r="I48" s="512" t="s">
        <v>105</v>
      </c>
      <c r="J48" s="513"/>
      <c r="K48" s="145"/>
      <c r="L48" s="145"/>
      <c r="M48" s="458" t="s">
        <v>77</v>
      </c>
      <c r="N48" s="457"/>
      <c r="O48" s="457"/>
      <c r="P48" s="457"/>
      <c r="Q48" s="457"/>
      <c r="R48" s="457"/>
      <c r="S48" s="457"/>
      <c r="T48" s="458" t="s">
        <v>13</v>
      </c>
    </row>
    <row r="49" spans="1:31" ht="15.95" customHeight="1" x14ac:dyDescent="0.2">
      <c r="A49" s="509"/>
      <c r="B49" s="510"/>
      <c r="C49" s="510"/>
      <c r="D49" s="510"/>
      <c r="E49" s="510"/>
      <c r="F49" s="510"/>
      <c r="G49" s="510"/>
      <c r="H49" s="511"/>
      <c r="I49" s="299">
        <f>IF(U5&gt;0,U5,0)</f>
        <v>0</v>
      </c>
      <c r="J49" s="300"/>
      <c r="K49" s="144" t="s">
        <v>53</v>
      </c>
      <c r="L49" s="144" t="s">
        <v>76</v>
      </c>
      <c r="M49" s="458" t="s">
        <v>43</v>
      </c>
      <c r="N49" s="457"/>
      <c r="O49" s="458" t="s">
        <v>27</v>
      </c>
      <c r="P49" s="457"/>
      <c r="Q49" s="457"/>
      <c r="R49" s="459" t="s">
        <v>30</v>
      </c>
      <c r="S49" s="460"/>
      <c r="T49" s="457"/>
    </row>
    <row r="50" spans="1:31" ht="15.95" customHeight="1" x14ac:dyDescent="0.2">
      <c r="A50" s="441"/>
      <c r="B50" s="523" t="s">
        <v>75</v>
      </c>
      <c r="C50" s="409"/>
      <c r="D50" s="409"/>
      <c r="E50" s="440" t="s">
        <v>24</v>
      </c>
      <c r="F50" s="448"/>
      <c r="G50" s="448"/>
      <c r="H50" s="448"/>
      <c r="I50" s="448"/>
      <c r="J50" s="448"/>
      <c r="K50" s="67"/>
      <c r="L50" s="91">
        <v>578</v>
      </c>
      <c r="M50" s="81"/>
      <c r="N50" s="98">
        <f>IF(K50&gt;0,(L50*0.2)*M50,0)</f>
        <v>0</v>
      </c>
      <c r="O50" s="148"/>
      <c r="P50" s="286">
        <f>IF(K50&gt;0,(+L50*0.3)*O50,0)</f>
        <v>0</v>
      </c>
      <c r="Q50" s="287"/>
      <c r="R50" s="80"/>
      <c r="S50" s="90">
        <f>IF(K50&gt;0,(+L50*0.5)*R50,0)</f>
        <v>0</v>
      </c>
      <c r="T50" s="18">
        <f>ROUND((K50*L50)-N50-P50-S50,0)</f>
        <v>0</v>
      </c>
    </row>
    <row r="51" spans="1:31" ht="15.95" customHeight="1" x14ac:dyDescent="0.2">
      <c r="A51" s="441"/>
      <c r="B51" s="523"/>
      <c r="C51" s="409"/>
      <c r="D51" s="409"/>
      <c r="E51" s="435" t="s">
        <v>37</v>
      </c>
      <c r="F51" s="453"/>
      <c r="G51" s="453"/>
      <c r="H51" s="453"/>
      <c r="I51" s="453"/>
      <c r="J51" s="453"/>
      <c r="K51" s="85"/>
      <c r="L51" s="143">
        <v>161</v>
      </c>
      <c r="M51" s="81"/>
      <c r="N51" s="98">
        <f t="shared" ref="N51:N52" si="0">IF(K51&gt;0,(L51*0.2)*M51,0)</f>
        <v>0</v>
      </c>
      <c r="O51" s="83"/>
      <c r="P51" s="286">
        <f t="shared" ref="P51:P52" si="1">IF(K51&gt;0,(+L51*0.3)*O51,0)</f>
        <v>0</v>
      </c>
      <c r="Q51" s="287"/>
      <c r="R51" s="5"/>
      <c r="S51" s="90">
        <f t="shared" ref="S51:S52" si="2">IF(K51&gt;0,(+L51*0.5)*R51,0)</f>
        <v>0</v>
      </c>
      <c r="T51" s="18">
        <f t="shared" ref="T51:T53" si="3">ROUND((K51*L51)-N51-P51-S51,0)</f>
        <v>0</v>
      </c>
    </row>
    <row r="52" spans="1:31" ht="16.7" customHeight="1" x14ac:dyDescent="0.2">
      <c r="A52" s="522"/>
      <c r="B52" s="243"/>
      <c r="C52" s="243"/>
      <c r="D52" s="243"/>
      <c r="E52" s="435" t="s">
        <v>67</v>
      </c>
      <c r="F52" s="453"/>
      <c r="G52" s="453"/>
      <c r="H52" s="453"/>
      <c r="I52" s="453"/>
      <c r="J52" s="453"/>
      <c r="K52" s="85"/>
      <c r="L52" s="143">
        <v>89</v>
      </c>
      <c r="M52" s="81"/>
      <c r="N52" s="98">
        <f t="shared" si="0"/>
        <v>0</v>
      </c>
      <c r="O52" s="83"/>
      <c r="P52" s="286">
        <f t="shared" si="1"/>
        <v>0</v>
      </c>
      <c r="Q52" s="287"/>
      <c r="R52" s="5"/>
      <c r="S52" s="90">
        <f t="shared" si="2"/>
        <v>0</v>
      </c>
      <c r="T52" s="18">
        <f t="shared" si="3"/>
        <v>0</v>
      </c>
    </row>
    <row r="53" spans="1:31" ht="15.2" customHeight="1" x14ac:dyDescent="0.2">
      <c r="A53" s="472"/>
      <c r="B53" s="243"/>
      <c r="C53" s="243"/>
      <c r="D53" s="243"/>
      <c r="E53" s="222" t="str">
        <f>IF(Z6=1,"Siste døgn over 6 timer","Siste døgn under 6 timer")</f>
        <v>Siste døgn under 6 timer</v>
      </c>
      <c r="F53" s="223"/>
      <c r="G53" s="223"/>
      <c r="H53" s="223"/>
      <c r="I53" s="223"/>
      <c r="J53" s="223"/>
      <c r="K53" s="135">
        <f>IF(U5&gt;0,IF(OR(X6&gt;0,Y6&gt;0),1,0),0)</f>
        <v>0</v>
      </c>
      <c r="L53" s="146">
        <f>IF(K53&gt;0,IF(Z6&gt;0,IF(K50&gt;0,L50,IF(K51&gt;0,L51,IF(K52&gt;0,L52,0))),0),0)</f>
        <v>0</v>
      </c>
      <c r="M53" s="82"/>
      <c r="N53" s="136">
        <f>IF(K53&gt;0,(L53*0.2)*M53,0)</f>
        <v>0</v>
      </c>
      <c r="O53" s="84"/>
      <c r="P53" s="290">
        <f>IF(K53&gt;0,(+L53*0.3)*O53,0)</f>
        <v>0</v>
      </c>
      <c r="Q53" s="291"/>
      <c r="R53" s="27"/>
      <c r="S53" s="137">
        <f>IF(K53&gt;0,(+L53*0.5)*R53,0)</f>
        <v>0</v>
      </c>
      <c r="T53" s="138">
        <f t="shared" si="3"/>
        <v>0</v>
      </c>
    </row>
    <row r="54" spans="1:31" ht="15.2" customHeight="1" x14ac:dyDescent="0.2">
      <c r="A54" s="514" t="s">
        <v>95</v>
      </c>
      <c r="B54" s="515"/>
      <c r="C54" s="515"/>
      <c r="D54" s="515"/>
      <c r="E54" s="515"/>
      <c r="F54" s="515"/>
      <c r="G54" s="515"/>
      <c r="H54" s="515"/>
      <c r="I54" s="515"/>
      <c r="J54" s="515"/>
      <c r="K54" s="515"/>
      <c r="L54" s="515"/>
      <c r="M54" s="515"/>
      <c r="N54" s="515"/>
      <c r="O54" s="515"/>
      <c r="P54" s="515"/>
      <c r="Q54" s="515"/>
      <c r="R54" s="515"/>
      <c r="S54" s="515"/>
      <c r="T54" s="516"/>
    </row>
    <row r="55" spans="1:31" ht="15.2" customHeight="1" x14ac:dyDescent="0.2">
      <c r="A55" s="517" t="s">
        <v>111</v>
      </c>
      <c r="B55" s="409"/>
      <c r="C55" s="409"/>
      <c r="D55" s="409"/>
      <c r="E55" s="409"/>
      <c r="F55" s="409"/>
      <c r="G55" s="409"/>
      <c r="H55" s="409"/>
      <c r="I55" s="409"/>
      <c r="J55" s="409"/>
      <c r="K55" s="409"/>
      <c r="L55" s="409"/>
      <c r="M55" s="409"/>
      <c r="N55" s="409"/>
      <c r="O55" s="409"/>
      <c r="P55" s="409"/>
      <c r="Q55" s="409"/>
      <c r="R55" s="409"/>
      <c r="S55" s="409"/>
      <c r="T55" s="518"/>
    </row>
    <row r="56" spans="1:31" ht="10.5" customHeight="1" x14ac:dyDescent="0.2">
      <c r="A56" s="519" t="s">
        <v>94</v>
      </c>
      <c r="B56" s="520"/>
      <c r="C56" s="520"/>
      <c r="D56" s="520"/>
      <c r="E56" s="520"/>
      <c r="F56" s="520"/>
      <c r="G56" s="520"/>
      <c r="H56" s="520"/>
      <c r="I56" s="520"/>
      <c r="J56" s="520"/>
      <c r="K56" s="520"/>
      <c r="L56" s="520"/>
      <c r="M56" s="520"/>
      <c r="N56" s="520"/>
      <c r="O56" s="520"/>
      <c r="P56" s="520"/>
      <c r="Q56" s="520"/>
      <c r="R56" s="520"/>
      <c r="S56" s="520"/>
      <c r="T56" s="521"/>
    </row>
    <row r="57" spans="1:31" ht="21.2" customHeight="1" x14ac:dyDescent="0.2">
      <c r="A57" s="253"/>
      <c r="B57" s="253"/>
      <c r="C57" s="253"/>
      <c r="D57" s="253"/>
      <c r="E57" s="253"/>
      <c r="F57" s="253"/>
      <c r="G57" s="253"/>
      <c r="H57" s="253"/>
      <c r="I57" s="253"/>
      <c r="J57" s="253"/>
      <c r="K57" s="253"/>
      <c r="L57" s="253"/>
      <c r="M57" s="253"/>
      <c r="N57" s="253"/>
      <c r="O57" s="253"/>
      <c r="P57" s="253"/>
      <c r="Q57" s="253"/>
      <c r="R57" s="253"/>
      <c r="S57" s="253"/>
      <c r="T57" s="253"/>
    </row>
    <row r="58" spans="1:31" ht="15.95" customHeight="1" x14ac:dyDescent="0.2">
      <c r="A58" s="456" t="s">
        <v>63</v>
      </c>
      <c r="B58" s="457"/>
      <c r="C58" s="457"/>
      <c r="D58" s="457"/>
      <c r="E58" s="457"/>
      <c r="F58" s="457"/>
      <c r="G58" s="457"/>
      <c r="H58" s="457"/>
      <c r="I58" s="457"/>
      <c r="J58" s="457"/>
      <c r="K58" s="457"/>
      <c r="L58" s="457"/>
      <c r="M58" s="457"/>
      <c r="N58" s="457"/>
      <c r="O58" s="458" t="s">
        <v>53</v>
      </c>
      <c r="P58" s="457"/>
      <c r="Q58" s="457"/>
      <c r="R58" s="459" t="s">
        <v>56</v>
      </c>
      <c r="S58" s="460"/>
      <c r="T58" s="144" t="s">
        <v>13</v>
      </c>
    </row>
    <row r="59" spans="1:31" s="16" customFormat="1" ht="16.5" customHeight="1" x14ac:dyDescent="0.2">
      <c r="A59" s="467" t="s">
        <v>112</v>
      </c>
      <c r="B59" s="467"/>
      <c r="C59" s="467"/>
      <c r="D59" s="467"/>
      <c r="E59" s="467"/>
      <c r="F59" s="467"/>
      <c r="G59" s="467"/>
      <c r="H59" s="467"/>
      <c r="I59" s="467"/>
      <c r="J59" s="467"/>
      <c r="K59" s="467"/>
      <c r="L59" s="467"/>
      <c r="M59" s="467"/>
      <c r="N59" s="467"/>
      <c r="O59" s="258"/>
      <c r="P59" s="259"/>
      <c r="Q59" s="259"/>
      <c r="R59" s="278">
        <v>435</v>
      </c>
      <c r="S59" s="279"/>
      <c r="T59" s="22">
        <f>+O59*R59</f>
        <v>0</v>
      </c>
      <c r="U59" s="131"/>
      <c r="V59" s="131"/>
      <c r="W59" s="131"/>
      <c r="X59" s="131"/>
      <c r="Y59" s="131"/>
      <c r="Z59" s="131"/>
      <c r="AA59" s="131"/>
      <c r="AB59" s="131"/>
      <c r="AC59" s="131"/>
      <c r="AD59" s="131"/>
      <c r="AE59" s="131"/>
    </row>
    <row r="60" spans="1:31" ht="21.2" customHeight="1" x14ac:dyDescent="0.2">
      <c r="A60" s="253"/>
      <c r="B60" s="253"/>
      <c r="C60" s="253"/>
      <c r="D60" s="253"/>
      <c r="E60" s="253"/>
      <c r="F60" s="253"/>
      <c r="G60" s="253"/>
      <c r="H60" s="253"/>
      <c r="I60" s="253"/>
      <c r="J60" s="253"/>
      <c r="K60" s="253"/>
      <c r="L60" s="253"/>
      <c r="M60" s="253"/>
      <c r="N60" s="253"/>
      <c r="O60" s="253"/>
      <c r="P60" s="253"/>
      <c r="Q60" s="253"/>
      <c r="R60" s="253"/>
      <c r="S60" s="253"/>
      <c r="T60" s="253"/>
    </row>
    <row r="61" spans="1:31" ht="16.7" customHeight="1" x14ac:dyDescent="0.2">
      <c r="A61" s="456" t="s">
        <v>41</v>
      </c>
      <c r="B61" s="457"/>
      <c r="C61" s="457"/>
      <c r="D61" s="457"/>
      <c r="E61" s="457"/>
      <c r="F61" s="457"/>
      <c r="G61" s="457"/>
      <c r="H61" s="457"/>
      <c r="I61" s="457"/>
      <c r="J61" s="457"/>
      <c r="K61" s="457"/>
      <c r="L61" s="457"/>
      <c r="M61" s="457"/>
      <c r="N61" s="457"/>
      <c r="O61" s="457"/>
      <c r="P61" s="457"/>
      <c r="Q61" s="457"/>
      <c r="R61" s="524" t="s">
        <v>39</v>
      </c>
      <c r="S61" s="524"/>
      <c r="T61" s="97" t="s">
        <v>13</v>
      </c>
    </row>
    <row r="62" spans="1:31" ht="16.7" customHeight="1" x14ac:dyDescent="0.2">
      <c r="A62" s="218"/>
      <c r="B62" s="219"/>
      <c r="C62" s="219"/>
      <c r="D62" s="219"/>
      <c r="E62" s="219"/>
      <c r="F62" s="219"/>
      <c r="G62" s="219"/>
      <c r="H62" s="219"/>
      <c r="I62" s="219"/>
      <c r="J62" s="219"/>
      <c r="K62" s="219"/>
      <c r="L62" s="219"/>
      <c r="M62" s="219"/>
      <c r="N62" s="219"/>
      <c r="O62" s="219"/>
      <c r="P62" s="219"/>
      <c r="Q62" s="219"/>
      <c r="R62" s="220"/>
      <c r="S62" s="221"/>
      <c r="T62" s="149"/>
    </row>
    <row r="63" spans="1:31" ht="16.7" customHeight="1" x14ac:dyDescent="0.2">
      <c r="A63" s="218"/>
      <c r="B63" s="219"/>
      <c r="C63" s="219"/>
      <c r="D63" s="219"/>
      <c r="E63" s="219"/>
      <c r="F63" s="219"/>
      <c r="G63" s="219"/>
      <c r="H63" s="219"/>
      <c r="I63" s="219"/>
      <c r="J63" s="219"/>
      <c r="K63" s="219"/>
      <c r="L63" s="219"/>
      <c r="M63" s="219"/>
      <c r="N63" s="219"/>
      <c r="O63" s="219"/>
      <c r="P63" s="219"/>
      <c r="Q63" s="219"/>
      <c r="R63" s="220"/>
      <c r="S63" s="221"/>
      <c r="T63" s="149"/>
    </row>
    <row r="64" spans="1:31" ht="16.7" customHeight="1" x14ac:dyDescent="0.2">
      <c r="A64" s="222"/>
      <c r="B64" s="223"/>
      <c r="C64" s="223"/>
      <c r="D64" s="223"/>
      <c r="E64" s="223"/>
      <c r="F64" s="223"/>
      <c r="G64" s="223"/>
      <c r="H64" s="223"/>
      <c r="I64" s="223"/>
      <c r="J64" s="223"/>
      <c r="K64" s="223"/>
      <c r="L64" s="223"/>
      <c r="M64" s="223"/>
      <c r="N64" s="223"/>
      <c r="O64" s="223"/>
      <c r="P64" s="223"/>
      <c r="Q64" s="223"/>
      <c r="R64" s="224"/>
      <c r="S64" s="225"/>
      <c r="T64" s="150"/>
    </row>
    <row r="65" spans="1:31" s="16" customFormat="1" ht="10.5" customHeight="1" x14ac:dyDescent="0.2">
      <c r="A65" s="249"/>
      <c r="B65" s="250"/>
      <c r="C65" s="250"/>
      <c r="D65" s="250"/>
      <c r="E65" s="250"/>
      <c r="F65" s="250"/>
      <c r="G65" s="250"/>
      <c r="H65" s="250"/>
      <c r="I65" s="250"/>
      <c r="J65" s="250"/>
      <c r="K65" s="250"/>
      <c r="L65" s="250"/>
      <c r="M65" s="250"/>
      <c r="N65" s="250"/>
      <c r="O65" s="250"/>
      <c r="P65" s="250"/>
      <c r="Q65" s="250"/>
      <c r="R65" s="251"/>
      <c r="S65" s="252"/>
      <c r="T65" s="21"/>
      <c r="U65" s="131"/>
      <c r="V65" s="131"/>
      <c r="W65" s="131"/>
      <c r="X65" s="131"/>
      <c r="Y65" s="131"/>
      <c r="Z65" s="131"/>
      <c r="AA65" s="131"/>
      <c r="AB65" s="131"/>
      <c r="AC65" s="131"/>
      <c r="AD65" s="131"/>
      <c r="AE65" s="131"/>
    </row>
    <row r="66" spans="1:31" ht="18.95" customHeight="1" x14ac:dyDescent="0.2">
      <c r="A66" s="253"/>
      <c r="B66" s="253"/>
      <c r="C66" s="253"/>
      <c r="D66" s="253"/>
      <c r="E66" s="253"/>
      <c r="F66" s="253"/>
      <c r="G66" s="253"/>
      <c r="H66" s="253"/>
      <c r="I66" s="253"/>
      <c r="J66" s="253"/>
      <c r="K66" s="253"/>
      <c r="L66" s="253"/>
      <c r="M66" s="253"/>
      <c r="N66" s="253"/>
      <c r="O66" s="253"/>
      <c r="P66" s="253"/>
      <c r="Q66" s="253"/>
      <c r="R66" s="253"/>
      <c r="S66" s="253"/>
      <c r="T66" s="253"/>
    </row>
    <row r="67" spans="1:31" ht="18.2" customHeight="1" x14ac:dyDescent="0.2">
      <c r="A67" s="456" t="s">
        <v>23</v>
      </c>
      <c r="B67" s="457"/>
      <c r="C67" s="457"/>
      <c r="D67" s="457"/>
      <c r="E67" s="457"/>
      <c r="F67" s="457"/>
      <c r="G67" s="457"/>
      <c r="H67" s="457"/>
      <c r="I67" s="457"/>
      <c r="J67" s="457"/>
      <c r="K67" s="457"/>
      <c r="L67" s="457"/>
      <c r="M67" s="457"/>
      <c r="N67" s="457"/>
      <c r="O67" s="457"/>
      <c r="P67" s="457"/>
      <c r="Q67" s="457"/>
      <c r="R67" s="457"/>
      <c r="S67" s="457"/>
      <c r="T67" s="33">
        <f>+T26+SUM(T30:T32)+SUM(T36:T37)+SUM(T50:T53)+T59+SUM(T43:T46)+SUM(T62:T65)</f>
        <v>0</v>
      </c>
    </row>
    <row r="68" spans="1:31" ht="15.95" customHeight="1" x14ac:dyDescent="0.2">
      <c r="A68" s="440" t="s">
        <v>6</v>
      </c>
      <c r="B68" s="448"/>
      <c r="C68" s="448"/>
      <c r="D68" s="448"/>
      <c r="E68" s="448"/>
      <c r="F68" s="448"/>
      <c r="G68" s="448"/>
      <c r="H68" s="217"/>
      <c r="I68" s="207"/>
      <c r="J68" s="207"/>
      <c r="K68" s="207"/>
      <c r="L68" s="207"/>
      <c r="M68" s="207"/>
      <c r="N68" s="207"/>
      <c r="O68" s="207"/>
      <c r="P68" s="207"/>
      <c r="Q68" s="207"/>
      <c r="R68" s="207"/>
      <c r="S68" s="207"/>
      <c r="T68" s="151"/>
    </row>
    <row r="69" spans="1:31" ht="18.95" customHeight="1" x14ac:dyDescent="0.2">
      <c r="A69" s="435" t="s">
        <v>22</v>
      </c>
      <c r="B69" s="453"/>
      <c r="C69" s="453"/>
      <c r="D69" s="453"/>
      <c r="E69" s="453"/>
      <c r="F69" s="453"/>
      <c r="G69" s="453"/>
      <c r="H69" s="218"/>
      <c r="I69" s="219"/>
      <c r="J69" s="219"/>
      <c r="K69" s="219"/>
      <c r="L69" s="219"/>
      <c r="M69" s="219"/>
      <c r="N69" s="219"/>
      <c r="O69" s="219"/>
      <c r="P69" s="219"/>
      <c r="Q69" s="219"/>
      <c r="R69" s="219"/>
      <c r="S69" s="219"/>
      <c r="T69" s="149"/>
    </row>
    <row r="70" spans="1:31" ht="10.7" customHeight="1" x14ac:dyDescent="0.2">
      <c r="A70" s="430" t="s">
        <v>46</v>
      </c>
      <c r="B70" s="453"/>
      <c r="C70" s="453"/>
      <c r="D70" s="453"/>
      <c r="E70" s="453"/>
      <c r="F70" s="453"/>
      <c r="G70" s="453"/>
      <c r="H70" s="453"/>
      <c r="I70" s="453"/>
      <c r="J70" s="453"/>
      <c r="K70" s="453"/>
      <c r="L70" s="453"/>
      <c r="M70" s="453"/>
      <c r="N70" s="453"/>
      <c r="O70" s="453"/>
      <c r="P70" s="453"/>
      <c r="Q70" s="453"/>
      <c r="R70" s="453"/>
      <c r="S70" s="453"/>
      <c r="T70" s="10">
        <f>+T67-SUM(T68:T69)</f>
        <v>0</v>
      </c>
    </row>
    <row r="71" spans="1:31" s="110" customFormat="1" ht="15.75" customHeight="1" x14ac:dyDescent="0.2">
      <c r="A71" s="242"/>
      <c r="B71" s="243"/>
      <c r="C71" s="243"/>
      <c r="D71" s="243"/>
      <c r="E71" s="243"/>
      <c r="F71" s="243"/>
      <c r="G71" s="243"/>
      <c r="H71" s="243"/>
      <c r="I71" s="243"/>
      <c r="J71" s="243"/>
      <c r="K71" s="243"/>
      <c r="L71" s="243"/>
      <c r="M71" s="243"/>
      <c r="N71" s="244"/>
      <c r="O71" s="244"/>
      <c r="P71" s="244"/>
      <c r="Q71" s="244"/>
      <c r="R71" s="244"/>
      <c r="S71" s="244"/>
      <c r="T71" s="244"/>
      <c r="U71" s="133"/>
      <c r="V71" s="133"/>
      <c r="W71" s="133"/>
      <c r="X71" s="133"/>
      <c r="Y71" s="133"/>
      <c r="Z71" s="133"/>
      <c r="AA71" s="133"/>
      <c r="AB71" s="133"/>
      <c r="AC71" s="133"/>
      <c r="AD71" s="133"/>
      <c r="AE71" s="133"/>
    </row>
    <row r="72" spans="1:31" s="110" customFormat="1" ht="15.75" customHeight="1" x14ac:dyDescent="0.2">
      <c r="A72" s="101"/>
      <c r="B72" s="467" t="s">
        <v>61</v>
      </c>
      <c r="C72" s="467"/>
      <c r="D72" s="101"/>
      <c r="E72" s="525" t="s">
        <v>42</v>
      </c>
      <c r="F72" s="526"/>
      <c r="G72" s="526"/>
      <c r="H72" s="526"/>
      <c r="I72" s="526"/>
      <c r="J72" s="527"/>
      <c r="K72" s="105"/>
      <c r="L72" s="528" t="s">
        <v>100</v>
      </c>
      <c r="M72" s="528"/>
      <c r="N72" s="528"/>
      <c r="O72" s="528"/>
      <c r="P72" s="528"/>
      <c r="Q72" s="528"/>
      <c r="R72" s="528"/>
      <c r="S72" s="528"/>
      <c r="T72" s="528"/>
      <c r="U72" s="133"/>
      <c r="V72" s="133"/>
      <c r="W72" s="133"/>
      <c r="X72" s="133"/>
      <c r="Y72" s="133"/>
      <c r="Z72" s="133"/>
      <c r="AA72" s="133"/>
      <c r="AB72" s="133"/>
      <c r="AC72" s="133"/>
      <c r="AD72" s="133"/>
      <c r="AE72" s="133"/>
    </row>
    <row r="73" spans="1:31" x14ac:dyDescent="0.2">
      <c r="A73" s="529" t="s">
        <v>98</v>
      </c>
      <c r="B73" s="529"/>
      <c r="C73" s="529"/>
      <c r="D73" s="529"/>
      <c r="E73" s="529"/>
      <c r="F73" s="229"/>
      <c r="G73" s="230"/>
      <c r="H73" s="230"/>
      <c r="I73" s="230"/>
      <c r="J73" s="231"/>
      <c r="K73" s="105"/>
      <c r="L73" s="107"/>
      <c r="M73" s="530" t="s">
        <v>99</v>
      </c>
      <c r="N73" s="531"/>
      <c r="O73" s="532"/>
      <c r="P73" s="235"/>
      <c r="Q73" s="236"/>
      <c r="R73" s="528" t="s">
        <v>101</v>
      </c>
      <c r="S73" s="528"/>
      <c r="T73" s="528"/>
    </row>
    <row r="74" spans="1:31" ht="29.25" customHeight="1" x14ac:dyDescent="0.2">
      <c r="A74" s="533" t="s">
        <v>26</v>
      </c>
      <c r="B74" s="534"/>
      <c r="C74" s="534"/>
      <c r="D74" s="535"/>
      <c r="E74" s="533" t="s">
        <v>48</v>
      </c>
      <c r="F74" s="536"/>
      <c r="G74" s="536"/>
      <c r="H74" s="536"/>
      <c r="I74" s="536"/>
      <c r="J74" s="537"/>
      <c r="K74" s="106"/>
      <c r="L74" s="538" t="s">
        <v>16</v>
      </c>
      <c r="M74" s="497"/>
      <c r="N74" s="497"/>
      <c r="O74" s="497"/>
      <c r="P74" s="497"/>
      <c r="Q74" s="497"/>
      <c r="R74" s="497"/>
      <c r="S74" s="497"/>
      <c r="T74" s="497"/>
    </row>
    <row r="75" spans="1:31" ht="29.25" customHeight="1" x14ac:dyDescent="0.2">
      <c r="A75" s="201"/>
      <c r="B75" s="202"/>
      <c r="C75" s="202"/>
      <c r="D75" s="202"/>
      <c r="E75" s="203"/>
      <c r="F75" s="204"/>
      <c r="G75" s="204"/>
      <c r="H75" s="204"/>
      <c r="I75" s="204"/>
      <c r="J75" s="205"/>
      <c r="K75" s="106"/>
      <c r="L75" s="206"/>
      <c r="M75" s="207"/>
      <c r="N75" s="207"/>
      <c r="O75" s="207"/>
      <c r="P75" s="207"/>
      <c r="Q75" s="207"/>
      <c r="R75" s="207"/>
      <c r="S75" s="207"/>
      <c r="T75" s="207"/>
    </row>
    <row r="76" spans="1:31" x14ac:dyDescent="0.2">
      <c r="A76" s="102"/>
      <c r="B76" s="103"/>
      <c r="C76" s="103"/>
      <c r="D76" s="103"/>
      <c r="E76" s="104"/>
      <c r="F76" s="104"/>
      <c r="G76" s="104"/>
      <c r="H76" s="104"/>
      <c r="I76" s="104"/>
      <c r="J76" s="104"/>
      <c r="K76" s="104"/>
      <c r="L76" s="104"/>
      <c r="M76" s="104"/>
      <c r="N76" s="104"/>
      <c r="O76" s="104"/>
      <c r="P76" s="104"/>
      <c r="Q76" s="104"/>
      <c r="R76" s="104"/>
      <c r="S76" s="104"/>
      <c r="T76" s="104"/>
    </row>
  </sheetData>
  <sheetProtection sheet="1" formatCells="0" formatColumns="0" formatRows="0" insertColumns="0" insertRows="0" insertHyperlinks="0" deleteColumns="0" deleteRows="0" sort="0" autoFilter="0" pivotTables="0"/>
  <mergeCells count="258">
    <mergeCell ref="A75:D75"/>
    <mergeCell ref="E75:J75"/>
    <mergeCell ref="L75:T75"/>
    <mergeCell ref="A73:E73"/>
    <mergeCell ref="F73:J73"/>
    <mergeCell ref="M73:O73"/>
    <mergeCell ref="P73:Q73"/>
    <mergeCell ref="R73:T73"/>
    <mergeCell ref="A74:D74"/>
    <mergeCell ref="E74:J74"/>
    <mergeCell ref="L74:T74"/>
    <mergeCell ref="A69:G69"/>
    <mergeCell ref="H69:S69"/>
    <mergeCell ref="A70:S70"/>
    <mergeCell ref="A71:T71"/>
    <mergeCell ref="B72:C72"/>
    <mergeCell ref="E72:J72"/>
    <mergeCell ref="L72:T72"/>
    <mergeCell ref="A65:Q65"/>
    <mergeCell ref="R65:S65"/>
    <mergeCell ref="A66:T66"/>
    <mergeCell ref="A67:S67"/>
    <mergeCell ref="A68:G68"/>
    <mergeCell ref="H68:S68"/>
    <mergeCell ref="A62:Q62"/>
    <mergeCell ref="R62:S62"/>
    <mergeCell ref="A63:Q63"/>
    <mergeCell ref="R63:S63"/>
    <mergeCell ref="A64:Q64"/>
    <mergeCell ref="R64:S64"/>
    <mergeCell ref="A59:N59"/>
    <mergeCell ref="O59:Q59"/>
    <mergeCell ref="R59:S59"/>
    <mergeCell ref="A60:T60"/>
    <mergeCell ref="A61:Q61"/>
    <mergeCell ref="R61:S61"/>
    <mergeCell ref="A54:T54"/>
    <mergeCell ref="A55:T55"/>
    <mergeCell ref="A56:T56"/>
    <mergeCell ref="A57:T57"/>
    <mergeCell ref="A58:N58"/>
    <mergeCell ref="O58:Q58"/>
    <mergeCell ref="R58:S58"/>
    <mergeCell ref="A50:A53"/>
    <mergeCell ref="B50:D53"/>
    <mergeCell ref="E50:J50"/>
    <mergeCell ref="P50:Q50"/>
    <mergeCell ref="E51:J51"/>
    <mergeCell ref="P51:Q51"/>
    <mergeCell ref="E52:J52"/>
    <mergeCell ref="P52:Q52"/>
    <mergeCell ref="E53:J53"/>
    <mergeCell ref="P53:Q53"/>
    <mergeCell ref="A47:T47"/>
    <mergeCell ref="A48:H49"/>
    <mergeCell ref="I48:J48"/>
    <mergeCell ref="M48:S48"/>
    <mergeCell ref="T48:T49"/>
    <mergeCell ref="I49:J49"/>
    <mergeCell ref="M49:N49"/>
    <mergeCell ref="O49:Q49"/>
    <mergeCell ref="R49:S49"/>
    <mergeCell ref="A45:J45"/>
    <mergeCell ref="K45:L45"/>
    <mergeCell ref="M45:N45"/>
    <mergeCell ref="P45:Q45"/>
    <mergeCell ref="R45:S45"/>
    <mergeCell ref="A46:J46"/>
    <mergeCell ref="K46:L46"/>
    <mergeCell ref="M46:N46"/>
    <mergeCell ref="P46:Q46"/>
    <mergeCell ref="R46:S46"/>
    <mergeCell ref="A43:J43"/>
    <mergeCell ref="K43:L43"/>
    <mergeCell ref="M43:N43"/>
    <mergeCell ref="P43:Q43"/>
    <mergeCell ref="R43:S43"/>
    <mergeCell ref="A44:J44"/>
    <mergeCell ref="K44:L44"/>
    <mergeCell ref="M44:N44"/>
    <mergeCell ref="P44:Q44"/>
    <mergeCell ref="R44:S44"/>
    <mergeCell ref="A40:T40"/>
    <mergeCell ref="A41:J41"/>
    <mergeCell ref="K41:L41"/>
    <mergeCell ref="M41:Q41"/>
    <mergeCell ref="R41:S42"/>
    <mergeCell ref="T41:T42"/>
    <mergeCell ref="A42:J42"/>
    <mergeCell ref="K42:L42"/>
    <mergeCell ref="M42:N42"/>
    <mergeCell ref="P42:Q42"/>
    <mergeCell ref="A36:J36"/>
    <mergeCell ref="P36:Q36"/>
    <mergeCell ref="A37:J37"/>
    <mergeCell ref="P37:Q37"/>
    <mergeCell ref="A38:T38"/>
    <mergeCell ref="A39:T39"/>
    <mergeCell ref="A34:J35"/>
    <mergeCell ref="K34:K35"/>
    <mergeCell ref="L34:L35"/>
    <mergeCell ref="M34:S34"/>
    <mergeCell ref="T34:T35"/>
    <mergeCell ref="M35:N35"/>
    <mergeCell ref="O35:Q35"/>
    <mergeCell ref="R35:S35"/>
    <mergeCell ref="A32:C32"/>
    <mergeCell ref="D32:G32"/>
    <mergeCell ref="H32:N32"/>
    <mergeCell ref="O32:Q32"/>
    <mergeCell ref="R32:S32"/>
    <mergeCell ref="A33:T33"/>
    <mergeCell ref="A31:C31"/>
    <mergeCell ref="D31:G31"/>
    <mergeCell ref="H31:N31"/>
    <mergeCell ref="O31:Q31"/>
    <mergeCell ref="R31:S31"/>
    <mergeCell ref="A28:T28"/>
    <mergeCell ref="A29:N29"/>
    <mergeCell ref="O29:Q29"/>
    <mergeCell ref="R29:S29"/>
    <mergeCell ref="A30:N30"/>
    <mergeCell ref="O30:Q30"/>
    <mergeCell ref="R30:S30"/>
    <mergeCell ref="A26:K26"/>
    <mergeCell ref="L26:N26"/>
    <mergeCell ref="O26:Q26"/>
    <mergeCell ref="R26:S26"/>
    <mergeCell ref="A27:K27"/>
    <mergeCell ref="L27:N27"/>
    <mergeCell ref="O27:Q27"/>
    <mergeCell ref="R27:T27"/>
    <mergeCell ref="R24:S24"/>
    <mergeCell ref="A25:B25"/>
    <mergeCell ref="C25:D25"/>
    <mergeCell ref="E25:G25"/>
    <mergeCell ref="H25:J25"/>
    <mergeCell ref="L25:N25"/>
    <mergeCell ref="O25:Q25"/>
    <mergeCell ref="R25:S25"/>
    <mergeCell ref="A24:B24"/>
    <mergeCell ref="C24:D24"/>
    <mergeCell ref="E24:G24"/>
    <mergeCell ref="H24:J24"/>
    <mergeCell ref="L24:N24"/>
    <mergeCell ref="O24:Q24"/>
    <mergeCell ref="R22:S22"/>
    <mergeCell ref="A23:B23"/>
    <mergeCell ref="C23:D23"/>
    <mergeCell ref="E23:G23"/>
    <mergeCell ref="H23:J23"/>
    <mergeCell ref="L23:N23"/>
    <mergeCell ref="O23:Q23"/>
    <mergeCell ref="R23:S23"/>
    <mergeCell ref="A22:B22"/>
    <mergeCell ref="C22:D22"/>
    <mergeCell ref="E22:G22"/>
    <mergeCell ref="H22:J22"/>
    <mergeCell ref="L22:N22"/>
    <mergeCell ref="O22:Q22"/>
    <mergeCell ref="R20:S20"/>
    <mergeCell ref="A21:B21"/>
    <mergeCell ref="C21:D21"/>
    <mergeCell ref="E21:G21"/>
    <mergeCell ref="H21:J21"/>
    <mergeCell ref="L21:N21"/>
    <mergeCell ref="O21:Q21"/>
    <mergeCell ref="R21:S21"/>
    <mergeCell ref="A20:B20"/>
    <mergeCell ref="C20:D20"/>
    <mergeCell ref="E20:G20"/>
    <mergeCell ref="H20:J20"/>
    <mergeCell ref="L20:N20"/>
    <mergeCell ref="O20:Q20"/>
    <mergeCell ref="R18:S18"/>
    <mergeCell ref="A19:B19"/>
    <mergeCell ref="C19:D19"/>
    <mergeCell ref="E19:G19"/>
    <mergeCell ref="H19:J19"/>
    <mergeCell ref="L19:N19"/>
    <mergeCell ref="O19:Q19"/>
    <mergeCell ref="R19:S19"/>
    <mergeCell ref="A18:B18"/>
    <mergeCell ref="C18:D18"/>
    <mergeCell ref="E18:G18"/>
    <mergeCell ref="H18:J18"/>
    <mergeCell ref="L18:N18"/>
    <mergeCell ref="O18:Q18"/>
    <mergeCell ref="R16:S16"/>
    <mergeCell ref="A17:B17"/>
    <mergeCell ref="C17:D17"/>
    <mergeCell ref="E17:G17"/>
    <mergeCell ref="H17:J17"/>
    <mergeCell ref="L17:N17"/>
    <mergeCell ref="O17:Q17"/>
    <mergeCell ref="R17:S17"/>
    <mergeCell ref="A16:B16"/>
    <mergeCell ref="C16:D16"/>
    <mergeCell ref="E16:G16"/>
    <mergeCell ref="H16:J16"/>
    <mergeCell ref="L16:N16"/>
    <mergeCell ref="O16:Q16"/>
    <mergeCell ref="R14:S14"/>
    <mergeCell ref="A15:B15"/>
    <mergeCell ref="C15:D15"/>
    <mergeCell ref="E15:G15"/>
    <mergeCell ref="H15:J15"/>
    <mergeCell ref="L15:N15"/>
    <mergeCell ref="O15:Q15"/>
    <mergeCell ref="R15:S15"/>
    <mergeCell ref="A14:B14"/>
    <mergeCell ref="C14:D14"/>
    <mergeCell ref="E14:G14"/>
    <mergeCell ref="H14:J14"/>
    <mergeCell ref="L14:N14"/>
    <mergeCell ref="O14:Q14"/>
    <mergeCell ref="A13:B13"/>
    <mergeCell ref="C13:D13"/>
    <mergeCell ref="E13:G13"/>
    <mergeCell ref="H13:J13"/>
    <mergeCell ref="L13:N13"/>
    <mergeCell ref="O13:Q13"/>
    <mergeCell ref="A10:T10"/>
    <mergeCell ref="A11:T11"/>
    <mergeCell ref="A12:B12"/>
    <mergeCell ref="C12:D12"/>
    <mergeCell ref="E12:G12"/>
    <mergeCell ref="H12:J12"/>
    <mergeCell ref="L12:N12"/>
    <mergeCell ref="O12:Q12"/>
    <mergeCell ref="R12:S13"/>
    <mergeCell ref="T12:T13"/>
    <mergeCell ref="A7:B7"/>
    <mergeCell ref="C7:J7"/>
    <mergeCell ref="K7:L7"/>
    <mergeCell ref="M7:T7"/>
    <mergeCell ref="A8:E8"/>
    <mergeCell ref="F9:T9"/>
    <mergeCell ref="A5:D5"/>
    <mergeCell ref="E5:J5"/>
    <mergeCell ref="K5:L5"/>
    <mergeCell ref="M5:P5"/>
    <mergeCell ref="R5:S5"/>
    <mergeCell ref="A6:B6"/>
    <mergeCell ref="C6:J6"/>
    <mergeCell ref="K6:L6"/>
    <mergeCell ref="M6:T6"/>
    <mergeCell ref="A9:E9"/>
    <mergeCell ref="F8:T8"/>
    <mergeCell ref="A1:Q1"/>
    <mergeCell ref="S1:T1"/>
    <mergeCell ref="A2:T2"/>
    <mergeCell ref="A3:T3"/>
    <mergeCell ref="A4:B4"/>
    <mergeCell ref="C4:J4"/>
    <mergeCell ref="K4:L4"/>
    <mergeCell ref="M4:P4"/>
    <mergeCell ref="R4:S4"/>
  </mergeCells>
  <pageMargins left="0.7" right="0.7" top="0.78740157499999996" bottom="0.78740157499999996" header="0.3" footer="0.3"/>
  <pageSetup paperSize="9" scale="58" orientation="portrait" r:id="rId1"/>
  <headerFooter>
    <oddFooter xml:space="preserve">&amp;L&amp;7&amp;K9C9C9C© Copyright Sticos AS&amp;R&amp;7&amp;K9C9C9CUtskrift fra Sticos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76"/>
  <sheetViews>
    <sheetView showGridLines="0" zoomScaleNormal="100" workbookViewId="0">
      <selection sqref="A1:Q1"/>
    </sheetView>
  </sheetViews>
  <sheetFormatPr baseColWidth="10" defaultColWidth="9.140625" defaultRowHeight="12.75" x14ac:dyDescent="0.2"/>
  <cols>
    <col min="1" max="1" width="3.42578125" style="7" customWidth="1"/>
    <col min="2" max="2" width="9.140625" style="7" customWidth="1"/>
    <col min="3" max="3" width="8.85546875" style="7" customWidth="1"/>
    <col min="4" max="4" width="3.85546875" style="7" customWidth="1"/>
    <col min="5" max="5" width="9.42578125" style="7" customWidth="1"/>
    <col min="6" max="6" width="5.5703125" style="7" customWidth="1"/>
    <col min="7" max="7" width="12" style="7" customWidth="1"/>
    <col min="8" max="8" width="12.5703125" style="7" customWidth="1"/>
    <col min="9" max="9" width="6.7109375" style="7" customWidth="1"/>
    <col min="10" max="10" width="6.42578125" style="7" customWidth="1"/>
    <col min="11" max="11" width="11" style="7" customWidth="1"/>
    <col min="12" max="12" width="9.85546875" style="7" customWidth="1"/>
    <col min="13" max="13" width="4.140625" style="7" customWidth="1"/>
    <col min="14" max="14" width="9.140625" style="7" customWidth="1"/>
    <col min="15" max="15" width="3.85546875" style="7" customWidth="1"/>
    <col min="16" max="16" width="4.42578125" style="7" customWidth="1"/>
    <col min="17" max="17" width="5.7109375" style="7" customWidth="1"/>
    <col min="18" max="18" width="3.5703125" style="7" customWidth="1"/>
    <col min="19" max="19" width="10.28515625" style="7" customWidth="1"/>
    <col min="20" max="20" width="12.85546875" style="7" customWidth="1"/>
    <col min="21" max="21" width="9.140625" style="124"/>
    <col min="22" max="22" width="12.85546875" style="124" customWidth="1"/>
    <col min="23" max="31" width="9.140625" style="124"/>
    <col min="32" max="16384" width="9.140625" style="7"/>
  </cols>
  <sheetData>
    <row r="1" spans="1:27" ht="24.95" customHeight="1" x14ac:dyDescent="0.2">
      <c r="A1" s="539" t="s">
        <v>8</v>
      </c>
      <c r="B1" s="539"/>
      <c r="C1" s="539"/>
      <c r="D1" s="539"/>
      <c r="E1" s="539"/>
      <c r="F1" s="539"/>
      <c r="G1" s="539"/>
      <c r="H1" s="539"/>
      <c r="I1" s="539"/>
      <c r="J1" s="539"/>
      <c r="K1" s="539"/>
      <c r="L1" s="539"/>
      <c r="M1" s="539"/>
      <c r="N1" s="539"/>
      <c r="O1" s="539"/>
      <c r="P1" s="539"/>
      <c r="Q1" s="539"/>
      <c r="R1" s="120"/>
      <c r="S1" s="540">
        <v>2018</v>
      </c>
      <c r="T1" s="540"/>
    </row>
    <row r="2" spans="1:27" ht="13.5" customHeight="1" x14ac:dyDescent="0.2">
      <c r="A2" s="541" t="s">
        <v>72</v>
      </c>
      <c r="B2" s="542"/>
      <c r="C2" s="542"/>
      <c r="D2" s="542"/>
      <c r="E2" s="542"/>
      <c r="F2" s="542"/>
      <c r="G2" s="542"/>
      <c r="H2" s="542"/>
      <c r="I2" s="542"/>
      <c r="J2" s="542"/>
      <c r="K2" s="542"/>
      <c r="L2" s="542"/>
      <c r="M2" s="542"/>
      <c r="N2" s="542"/>
      <c r="O2" s="542"/>
      <c r="P2" s="542"/>
      <c r="Q2" s="542"/>
      <c r="R2" s="542"/>
      <c r="S2" s="542"/>
      <c r="T2" s="542"/>
    </row>
    <row r="3" spans="1:27" ht="6.75" customHeight="1" x14ac:dyDescent="0.2">
      <c r="A3" s="408"/>
      <c r="B3" s="402"/>
      <c r="C3" s="409"/>
      <c r="D3" s="409"/>
      <c r="E3" s="409"/>
      <c r="F3" s="409"/>
      <c r="G3" s="409"/>
      <c r="H3" s="409"/>
      <c r="I3" s="409"/>
      <c r="J3" s="409"/>
      <c r="K3" s="402"/>
      <c r="L3" s="402"/>
      <c r="M3" s="402"/>
      <c r="N3" s="402"/>
      <c r="O3" s="402"/>
      <c r="P3" s="402"/>
      <c r="Q3" s="402"/>
      <c r="R3" s="402"/>
      <c r="S3" s="402"/>
      <c r="T3" s="409"/>
      <c r="U3" s="124" t="s">
        <v>107</v>
      </c>
      <c r="V3" s="124">
        <v>754</v>
      </c>
    </row>
    <row r="4" spans="1:27" ht="16.7" customHeight="1" x14ac:dyDescent="0.2">
      <c r="A4" s="430" t="s">
        <v>73</v>
      </c>
      <c r="B4" s="431"/>
      <c r="C4" s="249"/>
      <c r="D4" s="249"/>
      <c r="E4" s="432"/>
      <c r="F4" s="432"/>
      <c r="G4" s="432"/>
      <c r="H4" s="432"/>
      <c r="I4" s="432"/>
      <c r="J4" s="432"/>
      <c r="K4" s="433" t="s">
        <v>40</v>
      </c>
      <c r="L4" s="434"/>
      <c r="M4" s="412"/>
      <c r="N4" s="412"/>
      <c r="O4" s="412"/>
      <c r="P4" s="412"/>
      <c r="Q4" s="68" t="s">
        <v>1</v>
      </c>
      <c r="R4" s="413"/>
      <c r="S4" s="414"/>
      <c r="T4" s="99" t="s">
        <v>105</v>
      </c>
      <c r="U4" s="124" t="s">
        <v>106</v>
      </c>
      <c r="V4" s="124" t="b">
        <f>IF(K50&gt;0,L50,IF(K51&gt;0,L51,IF(K52&gt;0,L52)))</f>
        <v>0</v>
      </c>
    </row>
    <row r="5" spans="1:27" ht="16.7" customHeight="1" x14ac:dyDescent="0.2">
      <c r="A5" s="430" t="s">
        <v>68</v>
      </c>
      <c r="B5" s="435"/>
      <c r="C5" s="440"/>
      <c r="D5" s="441"/>
      <c r="E5" s="229"/>
      <c r="F5" s="230"/>
      <c r="G5" s="230"/>
      <c r="H5" s="230"/>
      <c r="I5" s="230"/>
      <c r="J5" s="231"/>
      <c r="K5" s="433" t="s">
        <v>64</v>
      </c>
      <c r="L5" s="434"/>
      <c r="M5" s="412"/>
      <c r="N5" s="412"/>
      <c r="O5" s="412"/>
      <c r="P5" s="412"/>
      <c r="Q5" s="68" t="s">
        <v>1</v>
      </c>
      <c r="R5" s="413"/>
      <c r="S5" s="414"/>
      <c r="T5" s="69">
        <f>+AA6+U5</f>
        <v>0</v>
      </c>
      <c r="U5" s="125">
        <f>IF(OR(R4&gt;0,R5&gt;0),_xlfn.DAYS(M5,M4),0)</f>
        <v>0</v>
      </c>
      <c r="W5" s="126" t="s">
        <v>102</v>
      </c>
      <c r="X5" s="127" t="s">
        <v>103</v>
      </c>
      <c r="Y5" s="126" t="s">
        <v>104</v>
      </c>
      <c r="Z5" s="128"/>
      <c r="AA5" s="129"/>
    </row>
    <row r="6" spans="1:27" ht="16.7" customHeight="1" x14ac:dyDescent="0.2">
      <c r="A6" s="430" t="s">
        <v>58</v>
      </c>
      <c r="B6" s="435"/>
      <c r="C6" s="218"/>
      <c r="D6" s="218"/>
      <c r="E6" s="217"/>
      <c r="F6" s="217"/>
      <c r="G6" s="217"/>
      <c r="H6" s="217"/>
      <c r="I6" s="217"/>
      <c r="J6" s="217"/>
      <c r="K6" s="430" t="s">
        <v>57</v>
      </c>
      <c r="L6" s="435"/>
      <c r="M6" s="436"/>
      <c r="N6" s="436"/>
      <c r="O6" s="436"/>
      <c r="P6" s="436"/>
      <c r="Q6" s="436"/>
      <c r="R6" s="436"/>
      <c r="S6" s="436"/>
      <c r="T6" s="437"/>
      <c r="U6" s="125">
        <f>(R5-R4)*24</f>
        <v>0</v>
      </c>
      <c r="W6" s="125">
        <f>IF(U6&lt;6,1,0)</f>
        <v>1</v>
      </c>
      <c r="X6" s="125">
        <f>IF(U6&lt;=12,IF(U6&gt;=6,1,0),0)</f>
        <v>0</v>
      </c>
      <c r="Y6" s="125">
        <f>IF(U6&gt;12,1,0)</f>
        <v>0</v>
      </c>
      <c r="Z6" s="128"/>
      <c r="AA6" s="129">
        <f>+X6+Y6</f>
        <v>0</v>
      </c>
    </row>
    <row r="7" spans="1:27" ht="16.7" customHeight="1" x14ac:dyDescent="0.2">
      <c r="A7" s="430" t="s">
        <v>97</v>
      </c>
      <c r="B7" s="435"/>
      <c r="C7" s="218"/>
      <c r="D7" s="218"/>
      <c r="E7" s="218"/>
      <c r="F7" s="218"/>
      <c r="G7" s="218"/>
      <c r="H7" s="218"/>
      <c r="I7" s="218"/>
      <c r="J7" s="218"/>
      <c r="K7" s="430" t="s">
        <v>9</v>
      </c>
      <c r="L7" s="435"/>
      <c r="M7" s="436"/>
      <c r="N7" s="436"/>
      <c r="O7" s="436"/>
      <c r="P7" s="436"/>
      <c r="Q7" s="436"/>
      <c r="R7" s="436"/>
      <c r="S7" s="436"/>
      <c r="T7" s="437"/>
    </row>
    <row r="8" spans="1:27" ht="16.7" customHeight="1" x14ac:dyDescent="0.2">
      <c r="A8" s="438" t="s">
        <v>71</v>
      </c>
      <c r="B8" s="244"/>
      <c r="C8" s="244"/>
      <c r="D8" s="244"/>
      <c r="E8" s="439"/>
      <c r="F8" s="450"/>
      <c r="G8" s="451"/>
      <c r="H8" s="451"/>
      <c r="I8" s="451"/>
      <c r="J8" s="451"/>
      <c r="K8" s="451"/>
      <c r="L8" s="451"/>
      <c r="M8" s="451"/>
      <c r="N8" s="451"/>
      <c r="O8" s="451"/>
      <c r="P8" s="451"/>
      <c r="Q8" s="451"/>
      <c r="R8" s="451"/>
      <c r="S8" s="451"/>
      <c r="T8" s="452"/>
      <c r="U8" s="130"/>
    </row>
    <row r="9" spans="1:27" ht="12.95" customHeight="1" x14ac:dyDescent="0.2">
      <c r="A9" s="242"/>
      <c r="B9" s="244"/>
      <c r="C9" s="244"/>
      <c r="D9" s="244"/>
      <c r="E9" s="244"/>
      <c r="F9" s="244"/>
      <c r="G9" s="244"/>
      <c r="H9" s="244"/>
      <c r="I9" s="244"/>
      <c r="J9" s="244"/>
      <c r="K9" s="244"/>
      <c r="L9" s="244"/>
      <c r="M9" s="244"/>
      <c r="N9" s="244"/>
      <c r="O9" s="244"/>
      <c r="P9" s="244"/>
      <c r="Q9" s="244"/>
      <c r="R9" s="244"/>
      <c r="S9" s="244"/>
      <c r="T9" s="244"/>
    </row>
    <row r="10" spans="1:27" ht="20.45" customHeight="1" x14ac:dyDescent="0.2">
      <c r="A10" s="430" t="s">
        <v>60</v>
      </c>
      <c r="B10" s="453"/>
      <c r="C10" s="453"/>
      <c r="D10" s="453"/>
      <c r="E10" s="453"/>
      <c r="F10" s="453"/>
      <c r="G10" s="453"/>
      <c r="H10" s="453"/>
      <c r="I10" s="453"/>
      <c r="J10" s="453"/>
      <c r="K10" s="453"/>
      <c r="L10" s="453"/>
      <c r="M10" s="453"/>
      <c r="N10" s="453"/>
      <c r="O10" s="453"/>
      <c r="P10" s="453"/>
      <c r="Q10" s="453"/>
      <c r="R10" s="453"/>
      <c r="S10" s="453"/>
      <c r="T10" s="453"/>
    </row>
    <row r="11" spans="1:27" ht="15.2" customHeight="1" x14ac:dyDescent="0.2">
      <c r="A11" s="446" t="s">
        <v>52</v>
      </c>
      <c r="B11" s="454"/>
      <c r="C11" s="446" t="s">
        <v>33</v>
      </c>
      <c r="D11" s="454"/>
      <c r="E11" s="455"/>
      <c r="F11" s="454"/>
      <c r="G11" s="454"/>
      <c r="H11" s="455" t="s">
        <v>31</v>
      </c>
      <c r="I11" s="454"/>
      <c r="J11" s="454"/>
      <c r="K11" s="119" t="s">
        <v>52</v>
      </c>
      <c r="L11" s="446" t="s">
        <v>66</v>
      </c>
      <c r="M11" s="454"/>
      <c r="N11" s="454"/>
      <c r="O11" s="446" t="s">
        <v>54</v>
      </c>
      <c r="P11" s="454"/>
      <c r="Q11" s="454"/>
      <c r="R11" s="442" t="s">
        <v>39</v>
      </c>
      <c r="S11" s="443"/>
      <c r="T11" s="446" t="s">
        <v>13</v>
      </c>
    </row>
    <row r="12" spans="1:27" ht="15.2" customHeight="1" x14ac:dyDescent="0.2">
      <c r="A12" s="447" t="s">
        <v>26</v>
      </c>
      <c r="B12" s="448"/>
      <c r="C12" s="449" t="s">
        <v>12</v>
      </c>
      <c r="D12" s="448"/>
      <c r="E12" s="449" t="s">
        <v>19</v>
      </c>
      <c r="F12" s="448"/>
      <c r="G12" s="448"/>
      <c r="H12" s="449" t="s">
        <v>25</v>
      </c>
      <c r="I12" s="448"/>
      <c r="J12" s="448"/>
      <c r="K12" s="118" t="s">
        <v>32</v>
      </c>
      <c r="L12" s="447" t="s">
        <v>51</v>
      </c>
      <c r="M12" s="448"/>
      <c r="N12" s="448"/>
      <c r="O12" s="447" t="s">
        <v>29</v>
      </c>
      <c r="P12" s="448"/>
      <c r="Q12" s="448"/>
      <c r="R12" s="444"/>
      <c r="S12" s="445"/>
      <c r="T12" s="447"/>
    </row>
    <row r="13" spans="1:27" ht="16.7" customHeight="1" x14ac:dyDescent="0.2">
      <c r="A13" s="380"/>
      <c r="B13" s="381"/>
      <c r="C13" s="382"/>
      <c r="D13" s="383"/>
      <c r="E13" s="218"/>
      <c r="F13" s="219"/>
      <c r="G13" s="219"/>
      <c r="H13" s="218"/>
      <c r="I13" s="219"/>
      <c r="J13" s="219"/>
      <c r="K13" s="116"/>
      <c r="L13" s="218"/>
      <c r="M13" s="219"/>
      <c r="N13" s="219"/>
      <c r="O13" s="384"/>
      <c r="P13" s="385"/>
      <c r="Q13" s="385"/>
      <c r="R13" s="378"/>
      <c r="S13" s="379"/>
      <c r="T13" s="121"/>
    </row>
    <row r="14" spans="1:27" ht="16.7" customHeight="1" x14ac:dyDescent="0.2">
      <c r="A14" s="380"/>
      <c r="B14" s="381"/>
      <c r="C14" s="382"/>
      <c r="D14" s="383"/>
      <c r="E14" s="218"/>
      <c r="F14" s="219"/>
      <c r="G14" s="219"/>
      <c r="H14" s="218"/>
      <c r="I14" s="219"/>
      <c r="J14" s="219"/>
      <c r="K14" s="116"/>
      <c r="L14" s="218"/>
      <c r="M14" s="219"/>
      <c r="N14" s="219"/>
      <c r="O14" s="384"/>
      <c r="P14" s="385"/>
      <c r="Q14" s="385"/>
      <c r="R14" s="378"/>
      <c r="S14" s="379"/>
      <c r="T14" s="121"/>
    </row>
    <row r="15" spans="1:27" ht="18.2" customHeight="1" x14ac:dyDescent="0.2">
      <c r="A15" s="380"/>
      <c r="B15" s="381"/>
      <c r="C15" s="382"/>
      <c r="D15" s="383"/>
      <c r="E15" s="218"/>
      <c r="F15" s="219"/>
      <c r="G15" s="219"/>
      <c r="H15" s="218"/>
      <c r="I15" s="219"/>
      <c r="J15" s="219"/>
      <c r="K15" s="116"/>
      <c r="L15" s="218"/>
      <c r="M15" s="219"/>
      <c r="N15" s="219"/>
      <c r="O15" s="384"/>
      <c r="P15" s="385"/>
      <c r="Q15" s="385"/>
      <c r="R15" s="378"/>
      <c r="S15" s="379"/>
      <c r="T15" s="121"/>
    </row>
    <row r="16" spans="1:27" ht="18.2" customHeight="1" x14ac:dyDescent="0.2">
      <c r="A16" s="380"/>
      <c r="B16" s="381"/>
      <c r="C16" s="382"/>
      <c r="D16" s="383"/>
      <c r="E16" s="218"/>
      <c r="F16" s="219"/>
      <c r="G16" s="219"/>
      <c r="H16" s="218"/>
      <c r="I16" s="219"/>
      <c r="J16" s="219"/>
      <c r="K16" s="116"/>
      <c r="L16" s="218"/>
      <c r="M16" s="219"/>
      <c r="N16" s="219"/>
      <c r="O16" s="384"/>
      <c r="P16" s="385"/>
      <c r="Q16" s="385"/>
      <c r="R16" s="378"/>
      <c r="S16" s="379"/>
      <c r="T16" s="121"/>
    </row>
    <row r="17" spans="1:31" ht="18.2" customHeight="1" x14ac:dyDescent="0.2">
      <c r="A17" s="380"/>
      <c r="B17" s="381"/>
      <c r="C17" s="382"/>
      <c r="D17" s="383"/>
      <c r="E17" s="218"/>
      <c r="F17" s="219"/>
      <c r="G17" s="219"/>
      <c r="H17" s="218"/>
      <c r="I17" s="219"/>
      <c r="J17" s="219"/>
      <c r="K17" s="116"/>
      <c r="L17" s="218"/>
      <c r="M17" s="219"/>
      <c r="N17" s="219"/>
      <c r="O17" s="384"/>
      <c r="P17" s="385"/>
      <c r="Q17" s="385"/>
      <c r="R17" s="378"/>
      <c r="S17" s="379"/>
      <c r="T17" s="121"/>
    </row>
    <row r="18" spans="1:31" ht="16.7" customHeight="1" x14ac:dyDescent="0.2">
      <c r="A18" s="380"/>
      <c r="B18" s="381"/>
      <c r="C18" s="382"/>
      <c r="D18" s="383"/>
      <c r="E18" s="218"/>
      <c r="F18" s="219"/>
      <c r="G18" s="219"/>
      <c r="H18" s="218"/>
      <c r="I18" s="219"/>
      <c r="J18" s="219"/>
      <c r="K18" s="116"/>
      <c r="L18" s="218"/>
      <c r="M18" s="219"/>
      <c r="N18" s="219"/>
      <c r="O18" s="384"/>
      <c r="P18" s="385"/>
      <c r="Q18" s="385"/>
      <c r="R18" s="378"/>
      <c r="S18" s="379"/>
      <c r="T18" s="121"/>
    </row>
    <row r="19" spans="1:31" ht="16.7" customHeight="1" x14ac:dyDescent="0.2">
      <c r="A19" s="386"/>
      <c r="B19" s="387"/>
      <c r="C19" s="388"/>
      <c r="D19" s="389"/>
      <c r="E19" s="390"/>
      <c r="F19" s="391"/>
      <c r="G19" s="392"/>
      <c r="H19" s="390"/>
      <c r="I19" s="391"/>
      <c r="J19" s="392"/>
      <c r="K19" s="116"/>
      <c r="L19" s="390"/>
      <c r="M19" s="391"/>
      <c r="N19" s="392"/>
      <c r="O19" s="393"/>
      <c r="P19" s="394"/>
      <c r="Q19" s="395"/>
      <c r="R19" s="378"/>
      <c r="S19" s="379"/>
      <c r="T19" s="121"/>
    </row>
    <row r="20" spans="1:31" ht="18.2" customHeight="1" x14ac:dyDescent="0.2">
      <c r="A20" s="386"/>
      <c r="B20" s="387"/>
      <c r="C20" s="388"/>
      <c r="D20" s="389"/>
      <c r="E20" s="390"/>
      <c r="F20" s="391"/>
      <c r="G20" s="392"/>
      <c r="H20" s="390"/>
      <c r="I20" s="391"/>
      <c r="J20" s="392"/>
      <c r="K20" s="116"/>
      <c r="L20" s="390"/>
      <c r="M20" s="391"/>
      <c r="N20" s="392"/>
      <c r="O20" s="393"/>
      <c r="P20" s="394"/>
      <c r="Q20" s="395"/>
      <c r="R20" s="378"/>
      <c r="S20" s="379"/>
      <c r="T20" s="121"/>
    </row>
    <row r="21" spans="1:31" ht="16.7" customHeight="1" x14ac:dyDescent="0.2">
      <c r="A21" s="380"/>
      <c r="B21" s="381"/>
      <c r="C21" s="382"/>
      <c r="D21" s="383"/>
      <c r="E21" s="218"/>
      <c r="F21" s="219"/>
      <c r="G21" s="219"/>
      <c r="H21" s="218"/>
      <c r="I21" s="219"/>
      <c r="J21" s="219"/>
      <c r="K21" s="116"/>
      <c r="L21" s="218"/>
      <c r="M21" s="219"/>
      <c r="N21" s="219"/>
      <c r="O21" s="384"/>
      <c r="P21" s="385"/>
      <c r="Q21" s="385"/>
      <c r="R21" s="378"/>
      <c r="S21" s="379"/>
      <c r="T21" s="121"/>
    </row>
    <row r="22" spans="1:31" ht="16.7" customHeight="1" x14ac:dyDescent="0.2">
      <c r="A22" s="380"/>
      <c r="B22" s="381"/>
      <c r="C22" s="382"/>
      <c r="D22" s="383"/>
      <c r="E22" s="218"/>
      <c r="F22" s="219"/>
      <c r="G22" s="219"/>
      <c r="H22" s="218"/>
      <c r="I22" s="219"/>
      <c r="J22" s="219"/>
      <c r="K22" s="116"/>
      <c r="L22" s="218"/>
      <c r="M22" s="219"/>
      <c r="N22" s="219"/>
      <c r="O22" s="384"/>
      <c r="P22" s="385"/>
      <c r="Q22" s="385"/>
      <c r="R22" s="378"/>
      <c r="S22" s="379"/>
      <c r="T22" s="121"/>
    </row>
    <row r="23" spans="1:31" ht="16.7" customHeight="1" x14ac:dyDescent="0.2">
      <c r="A23" s="380"/>
      <c r="B23" s="381"/>
      <c r="C23" s="382"/>
      <c r="D23" s="383"/>
      <c r="E23" s="218"/>
      <c r="F23" s="219"/>
      <c r="G23" s="219"/>
      <c r="H23" s="218"/>
      <c r="I23" s="219"/>
      <c r="J23" s="219"/>
      <c r="K23" s="116"/>
      <c r="L23" s="218"/>
      <c r="M23" s="219"/>
      <c r="N23" s="219"/>
      <c r="O23" s="384"/>
      <c r="P23" s="385"/>
      <c r="Q23" s="385"/>
      <c r="R23" s="378"/>
      <c r="S23" s="379"/>
      <c r="T23" s="121"/>
    </row>
    <row r="24" spans="1:31" ht="16.7" customHeight="1" x14ac:dyDescent="0.2">
      <c r="A24" s="380"/>
      <c r="B24" s="381"/>
      <c r="C24" s="382"/>
      <c r="D24" s="383"/>
      <c r="E24" s="218"/>
      <c r="F24" s="219"/>
      <c r="G24" s="219"/>
      <c r="H24" s="218"/>
      <c r="I24" s="219"/>
      <c r="J24" s="219"/>
      <c r="K24" s="116"/>
      <c r="L24" s="218"/>
      <c r="M24" s="219"/>
      <c r="N24" s="219"/>
      <c r="O24" s="384"/>
      <c r="P24" s="385"/>
      <c r="Q24" s="385"/>
      <c r="R24" s="378"/>
      <c r="S24" s="379"/>
      <c r="T24" s="121"/>
    </row>
    <row r="25" spans="1:31" ht="16.7" customHeight="1" x14ac:dyDescent="0.2">
      <c r="A25" s="463"/>
      <c r="B25" s="454"/>
      <c r="C25" s="454"/>
      <c r="D25" s="454"/>
      <c r="E25" s="454"/>
      <c r="F25" s="454"/>
      <c r="G25" s="454"/>
      <c r="H25" s="454"/>
      <c r="I25" s="454"/>
      <c r="J25" s="454"/>
      <c r="K25" s="454"/>
      <c r="L25" s="464" t="s">
        <v>18</v>
      </c>
      <c r="M25" s="243"/>
      <c r="N25" s="243"/>
      <c r="O25" s="371">
        <f>SUM(O12:Q24)</f>
        <v>0</v>
      </c>
      <c r="P25" s="372"/>
      <c r="Q25" s="372"/>
      <c r="R25" s="465" t="s">
        <v>18</v>
      </c>
      <c r="S25" s="466"/>
      <c r="T25" s="17">
        <f>SUM(T12:T24)</f>
        <v>0</v>
      </c>
    </row>
    <row r="26" spans="1:31" ht="16.7" customHeight="1" x14ac:dyDescent="0.2">
      <c r="A26" s="467"/>
      <c r="B26" s="457"/>
      <c r="C26" s="457"/>
      <c r="D26" s="457"/>
      <c r="E26" s="457"/>
      <c r="F26" s="457"/>
      <c r="G26" s="457"/>
      <c r="H26" s="457"/>
      <c r="I26" s="457"/>
      <c r="J26" s="457"/>
      <c r="K26" s="457"/>
      <c r="L26" s="456" t="s">
        <v>21</v>
      </c>
      <c r="M26" s="457"/>
      <c r="N26" s="457"/>
      <c r="O26" s="362"/>
      <c r="P26" s="250"/>
      <c r="Q26" s="250"/>
      <c r="R26" s="468"/>
      <c r="S26" s="469"/>
      <c r="T26" s="470"/>
    </row>
    <row r="27" spans="1:31" s="16" customFormat="1" ht="10.5" customHeight="1" x14ac:dyDescent="0.2">
      <c r="A27" s="253"/>
      <c r="B27" s="253"/>
      <c r="C27" s="253"/>
      <c r="D27" s="253"/>
      <c r="E27" s="253"/>
      <c r="F27" s="253"/>
      <c r="G27" s="253"/>
      <c r="H27" s="253"/>
      <c r="I27" s="253"/>
      <c r="J27" s="253"/>
      <c r="K27" s="253"/>
      <c r="L27" s="253"/>
      <c r="M27" s="253"/>
      <c r="N27" s="253"/>
      <c r="O27" s="253"/>
      <c r="P27" s="253"/>
      <c r="Q27" s="253"/>
      <c r="R27" s="253"/>
      <c r="S27" s="253"/>
      <c r="T27" s="253"/>
      <c r="U27" s="131"/>
      <c r="V27" s="131"/>
      <c r="W27" s="131"/>
      <c r="X27" s="131"/>
      <c r="Y27" s="131"/>
      <c r="Z27" s="131"/>
      <c r="AA27" s="131"/>
      <c r="AB27" s="131"/>
      <c r="AC27" s="131"/>
      <c r="AD27" s="131"/>
      <c r="AE27" s="131"/>
    </row>
    <row r="28" spans="1:31" ht="19.7" customHeight="1" x14ac:dyDescent="0.2">
      <c r="A28" s="456" t="s">
        <v>59</v>
      </c>
      <c r="B28" s="457"/>
      <c r="C28" s="457"/>
      <c r="D28" s="457"/>
      <c r="E28" s="457"/>
      <c r="F28" s="457"/>
      <c r="G28" s="457"/>
      <c r="H28" s="457"/>
      <c r="I28" s="457"/>
      <c r="J28" s="457"/>
      <c r="K28" s="457"/>
      <c r="L28" s="457"/>
      <c r="M28" s="457"/>
      <c r="N28" s="457"/>
      <c r="O28" s="458" t="s">
        <v>3</v>
      </c>
      <c r="P28" s="457"/>
      <c r="Q28" s="457"/>
      <c r="R28" s="459" t="s">
        <v>56</v>
      </c>
      <c r="S28" s="460"/>
      <c r="T28" s="112" t="s">
        <v>13</v>
      </c>
    </row>
    <row r="29" spans="1:31" ht="15.95" customHeight="1" x14ac:dyDescent="0.2">
      <c r="A29" s="440" t="s">
        <v>91</v>
      </c>
      <c r="B29" s="448"/>
      <c r="C29" s="448"/>
      <c r="D29" s="448"/>
      <c r="E29" s="448"/>
      <c r="F29" s="448"/>
      <c r="G29" s="448"/>
      <c r="H29" s="448"/>
      <c r="I29" s="448"/>
      <c r="J29" s="448"/>
      <c r="K29" s="448"/>
      <c r="L29" s="448"/>
      <c r="M29" s="448"/>
      <c r="N29" s="448"/>
      <c r="O29" s="365"/>
      <c r="P29" s="207"/>
      <c r="Q29" s="207"/>
      <c r="R29" s="461"/>
      <c r="S29" s="462"/>
      <c r="T29" s="18">
        <f>+O29*R29</f>
        <v>0</v>
      </c>
    </row>
    <row r="30" spans="1:31" ht="15.95" customHeight="1" x14ac:dyDescent="0.2">
      <c r="A30" s="435" t="s">
        <v>92</v>
      </c>
      <c r="B30" s="453"/>
      <c r="C30" s="453"/>
      <c r="D30" s="453"/>
      <c r="E30" s="453"/>
      <c r="F30" s="453"/>
      <c r="G30" s="453"/>
      <c r="H30" s="453"/>
      <c r="I30" s="453"/>
      <c r="J30" s="453"/>
      <c r="K30" s="453"/>
      <c r="L30" s="453"/>
      <c r="M30" s="453"/>
      <c r="N30" s="453"/>
      <c r="O30" s="365"/>
      <c r="P30" s="207"/>
      <c r="Q30" s="207"/>
      <c r="R30" s="461"/>
      <c r="S30" s="462"/>
      <c r="T30" s="18">
        <f>+O30*R30</f>
        <v>0</v>
      </c>
    </row>
    <row r="31" spans="1:31" ht="15.95" customHeight="1" x14ac:dyDescent="0.2">
      <c r="A31" s="471" t="s">
        <v>65</v>
      </c>
      <c r="B31" s="472"/>
      <c r="C31" s="472"/>
      <c r="D31" s="473" t="s">
        <v>15</v>
      </c>
      <c r="E31" s="243"/>
      <c r="F31" s="243"/>
      <c r="G31" s="243"/>
      <c r="H31" s="222"/>
      <c r="I31" s="223"/>
      <c r="J31" s="223"/>
      <c r="K31" s="223"/>
      <c r="L31" s="223"/>
      <c r="M31" s="223"/>
      <c r="N31" s="223"/>
      <c r="O31" s="354"/>
      <c r="P31" s="223"/>
      <c r="Q31" s="223"/>
      <c r="R31" s="355">
        <v>1</v>
      </c>
      <c r="S31" s="356"/>
      <c r="T31" s="19">
        <f>+O31*R31</f>
        <v>0</v>
      </c>
    </row>
    <row r="32" spans="1:31" ht="15.95" customHeight="1" x14ac:dyDescent="0.2">
      <c r="A32" s="474" t="s">
        <v>10</v>
      </c>
      <c r="B32" s="475"/>
      <c r="C32" s="475"/>
      <c r="D32" s="476" t="s">
        <v>88</v>
      </c>
      <c r="E32" s="476"/>
      <c r="F32" s="476"/>
      <c r="G32" s="477"/>
      <c r="H32" s="359"/>
      <c r="I32" s="360"/>
      <c r="J32" s="360"/>
      <c r="K32" s="360"/>
      <c r="L32" s="360"/>
      <c r="M32" s="360"/>
      <c r="N32" s="361"/>
      <c r="O32" s="362"/>
      <c r="P32" s="250"/>
      <c r="Q32" s="250"/>
      <c r="R32" s="363"/>
      <c r="S32" s="364"/>
      <c r="T32" s="22">
        <f>+O32*R32</f>
        <v>0</v>
      </c>
    </row>
    <row r="33" spans="1:31" s="16" customFormat="1" ht="10.5" customHeight="1" x14ac:dyDescent="0.2">
      <c r="A33" s="345"/>
      <c r="B33" s="345"/>
      <c r="C33" s="345"/>
      <c r="D33" s="345"/>
      <c r="E33" s="345"/>
      <c r="F33" s="345"/>
      <c r="G33" s="345"/>
      <c r="H33" s="345"/>
      <c r="I33" s="345"/>
      <c r="J33" s="345"/>
      <c r="K33" s="345"/>
      <c r="L33" s="345"/>
      <c r="M33" s="345"/>
      <c r="N33" s="345"/>
      <c r="O33" s="345"/>
      <c r="P33" s="345"/>
      <c r="Q33" s="345"/>
      <c r="R33" s="345"/>
      <c r="S33" s="345"/>
      <c r="T33" s="345"/>
      <c r="U33" s="131"/>
      <c r="V33" s="131"/>
      <c r="W33" s="131"/>
      <c r="X33" s="131"/>
      <c r="Y33" s="131"/>
      <c r="Z33" s="131"/>
      <c r="AA33" s="131"/>
      <c r="AB33" s="131"/>
      <c r="AC33" s="131"/>
      <c r="AD33" s="131"/>
      <c r="AE33" s="131"/>
    </row>
    <row r="34" spans="1:31" ht="15.2" customHeight="1" x14ac:dyDescent="0.2">
      <c r="A34" s="480" t="s">
        <v>55</v>
      </c>
      <c r="B34" s="464"/>
      <c r="C34" s="464"/>
      <c r="D34" s="464"/>
      <c r="E34" s="464"/>
      <c r="F34" s="464"/>
      <c r="G34" s="464"/>
      <c r="H34" s="464"/>
      <c r="I34" s="464"/>
      <c r="J34" s="481"/>
      <c r="K34" s="485" t="s">
        <v>53</v>
      </c>
      <c r="L34" s="487" t="s">
        <v>56</v>
      </c>
      <c r="M34" s="458" t="s">
        <v>50</v>
      </c>
      <c r="N34" s="458"/>
      <c r="O34" s="458"/>
      <c r="P34" s="458"/>
      <c r="Q34" s="458"/>
      <c r="R34" s="458"/>
      <c r="S34" s="459"/>
      <c r="T34" s="458" t="s">
        <v>13</v>
      </c>
    </row>
    <row r="35" spans="1:31" ht="15.2" customHeight="1" x14ac:dyDescent="0.2">
      <c r="A35" s="482"/>
      <c r="B35" s="483"/>
      <c r="C35" s="483"/>
      <c r="D35" s="483"/>
      <c r="E35" s="483"/>
      <c r="F35" s="483"/>
      <c r="G35" s="483"/>
      <c r="H35" s="483"/>
      <c r="I35" s="483"/>
      <c r="J35" s="484"/>
      <c r="K35" s="486"/>
      <c r="L35" s="488"/>
      <c r="M35" s="489" t="s">
        <v>43</v>
      </c>
      <c r="N35" s="490"/>
      <c r="O35" s="491" t="s">
        <v>27</v>
      </c>
      <c r="P35" s="492"/>
      <c r="Q35" s="493"/>
      <c r="R35" s="494" t="s">
        <v>30</v>
      </c>
      <c r="S35" s="495"/>
      <c r="T35" s="457"/>
    </row>
    <row r="36" spans="1:31" ht="15.95" customHeight="1" x14ac:dyDescent="0.2">
      <c r="A36" s="431" t="s">
        <v>89</v>
      </c>
      <c r="B36" s="478"/>
      <c r="C36" s="478"/>
      <c r="D36" s="478"/>
      <c r="E36" s="478"/>
      <c r="F36" s="478"/>
      <c r="G36" s="478"/>
      <c r="H36" s="478"/>
      <c r="I36" s="478"/>
      <c r="J36" s="478"/>
      <c r="K36" s="67">
        <f>IF(U5=0,IF(X6&gt;0,1,0),0)</f>
        <v>0</v>
      </c>
      <c r="L36" s="92">
        <v>297</v>
      </c>
      <c r="M36" s="113"/>
      <c r="N36" s="89">
        <f>IF(K36&gt;0,(V3*0.2)*M36,0)</f>
        <v>0</v>
      </c>
      <c r="O36" s="113"/>
      <c r="P36" s="341">
        <f>IF(K36&gt;0,(+V3*0.3)*O36,0)</f>
        <v>0</v>
      </c>
      <c r="Q36" s="342"/>
      <c r="R36" s="78"/>
      <c r="S36" s="90">
        <f>ROUND(IF(K36&gt;0,(+V3*0.5)*R36,0),0)</f>
        <v>0</v>
      </c>
      <c r="T36" s="134">
        <f>ROUND(IF(((K36*L36)-N36-P36-S36)&lt;0,0,((K36*L36)-N36-P36-S36)),0)</f>
        <v>0</v>
      </c>
      <c r="U36" s="132"/>
    </row>
    <row r="37" spans="1:31" ht="15.95" customHeight="1" x14ac:dyDescent="0.2">
      <c r="A37" s="471" t="s">
        <v>90</v>
      </c>
      <c r="B37" s="479"/>
      <c r="C37" s="479"/>
      <c r="D37" s="479"/>
      <c r="E37" s="479"/>
      <c r="F37" s="479"/>
      <c r="G37" s="479"/>
      <c r="H37" s="479"/>
      <c r="I37" s="479"/>
      <c r="J37" s="479"/>
      <c r="K37" s="67">
        <f>IF(U5=0,IF(Y6&gt;0,1,0),0)</f>
        <v>0</v>
      </c>
      <c r="L37" s="93">
        <v>552</v>
      </c>
      <c r="M37" s="113"/>
      <c r="N37" s="89">
        <f>IF(K37&gt;0,(V3*0.2)*M37,0)</f>
        <v>0</v>
      </c>
      <c r="O37" s="87"/>
      <c r="P37" s="341">
        <f>IF(K37&gt;0,(+V3*0.3)*O37,0)</f>
        <v>0</v>
      </c>
      <c r="Q37" s="342"/>
      <c r="R37" s="27"/>
      <c r="S37" s="90">
        <f>ROUND(IF(K37&gt;0,(+V3*0.5)*R37,0),0)</f>
        <v>0</v>
      </c>
      <c r="T37" s="134">
        <f>ROUND(IF(((K37*L37)-N37-P37-S37)&lt;0,0,((K37*L37)-N37-P37-S37)),0)</f>
        <v>0</v>
      </c>
    </row>
    <row r="38" spans="1:31" ht="15.2" customHeight="1" x14ac:dyDescent="0.2">
      <c r="A38" s="467" t="s">
        <v>74</v>
      </c>
      <c r="B38" s="457"/>
      <c r="C38" s="457"/>
      <c r="D38" s="457"/>
      <c r="E38" s="457"/>
      <c r="F38" s="457"/>
      <c r="G38" s="457"/>
      <c r="H38" s="457"/>
      <c r="I38" s="457"/>
      <c r="J38" s="457"/>
      <c r="K38" s="457"/>
      <c r="L38" s="457"/>
      <c r="M38" s="457"/>
      <c r="N38" s="457"/>
      <c r="O38" s="457"/>
      <c r="P38" s="457"/>
      <c r="Q38" s="457"/>
      <c r="R38" s="457"/>
      <c r="S38" s="457"/>
      <c r="T38" s="457"/>
    </row>
    <row r="39" spans="1:31" s="16" customFormat="1" ht="10.5" customHeight="1" x14ac:dyDescent="0.2">
      <c r="A39" s="253"/>
      <c r="B39" s="253"/>
      <c r="C39" s="253"/>
      <c r="D39" s="253"/>
      <c r="E39" s="253"/>
      <c r="F39" s="253"/>
      <c r="G39" s="253"/>
      <c r="H39" s="253"/>
      <c r="I39" s="253"/>
      <c r="J39" s="253"/>
      <c r="K39" s="253"/>
      <c r="L39" s="253"/>
      <c r="M39" s="253"/>
      <c r="N39" s="253"/>
      <c r="O39" s="253"/>
      <c r="P39" s="253"/>
      <c r="Q39" s="253"/>
      <c r="R39" s="253"/>
      <c r="S39" s="253"/>
      <c r="T39" s="253"/>
      <c r="U39" s="131"/>
      <c r="V39" s="131"/>
      <c r="W39" s="131"/>
      <c r="X39" s="131"/>
      <c r="Y39" s="131"/>
      <c r="Z39" s="131"/>
      <c r="AA39" s="131"/>
      <c r="AB39" s="131"/>
      <c r="AC39" s="131"/>
      <c r="AD39" s="131"/>
      <c r="AE39" s="131"/>
    </row>
    <row r="40" spans="1:31" ht="18.95" customHeight="1" x14ac:dyDescent="0.2">
      <c r="A40" s="456" t="s">
        <v>17</v>
      </c>
      <c r="B40" s="457"/>
      <c r="C40" s="457"/>
      <c r="D40" s="457"/>
      <c r="E40" s="457"/>
      <c r="F40" s="457"/>
      <c r="G40" s="457"/>
      <c r="H40" s="457"/>
      <c r="I40" s="457"/>
      <c r="J40" s="457"/>
      <c r="K40" s="457"/>
      <c r="L40" s="457"/>
      <c r="M40" s="457"/>
      <c r="N40" s="457"/>
      <c r="O40" s="457"/>
      <c r="P40" s="457"/>
      <c r="Q40" s="457"/>
      <c r="R40" s="457"/>
      <c r="S40" s="457"/>
      <c r="T40" s="457"/>
    </row>
    <row r="41" spans="1:31" ht="15.95" customHeight="1" x14ac:dyDescent="0.2">
      <c r="A41" s="496" t="s">
        <v>35</v>
      </c>
      <c r="B41" s="497"/>
      <c r="C41" s="497"/>
      <c r="D41" s="497"/>
      <c r="E41" s="497"/>
      <c r="F41" s="497"/>
      <c r="G41" s="497"/>
      <c r="H41" s="497"/>
      <c r="I41" s="497"/>
      <c r="J41" s="497"/>
      <c r="K41" s="498" t="s">
        <v>49</v>
      </c>
      <c r="L41" s="497"/>
      <c r="M41" s="498" t="s">
        <v>45</v>
      </c>
      <c r="N41" s="497"/>
      <c r="O41" s="497"/>
      <c r="P41" s="497"/>
      <c r="Q41" s="499"/>
      <c r="R41" s="458" t="s">
        <v>47</v>
      </c>
      <c r="S41" s="458"/>
      <c r="T41" s="500" t="s">
        <v>13</v>
      </c>
    </row>
    <row r="42" spans="1:31" ht="15.95" customHeight="1" x14ac:dyDescent="0.2">
      <c r="A42" s="440" t="s">
        <v>20</v>
      </c>
      <c r="B42" s="448"/>
      <c r="C42" s="448"/>
      <c r="D42" s="448"/>
      <c r="E42" s="448"/>
      <c r="F42" s="448"/>
      <c r="G42" s="448"/>
      <c r="H42" s="448"/>
      <c r="I42" s="448"/>
      <c r="J42" s="448"/>
      <c r="K42" s="502"/>
      <c r="L42" s="448"/>
      <c r="M42" s="503" t="s">
        <v>11</v>
      </c>
      <c r="N42" s="504"/>
      <c r="O42" s="114" t="s">
        <v>2</v>
      </c>
      <c r="P42" s="505" t="s">
        <v>5</v>
      </c>
      <c r="Q42" s="402"/>
      <c r="R42" s="458"/>
      <c r="S42" s="458"/>
      <c r="T42" s="501"/>
    </row>
    <row r="43" spans="1:31" ht="15.95" customHeight="1" x14ac:dyDescent="0.2">
      <c r="A43" s="317"/>
      <c r="B43" s="317"/>
      <c r="C43" s="317"/>
      <c r="D43" s="317"/>
      <c r="E43" s="317"/>
      <c r="F43" s="317"/>
      <c r="G43" s="317"/>
      <c r="H43" s="317"/>
      <c r="I43" s="317"/>
      <c r="J43" s="317"/>
      <c r="K43" s="318"/>
      <c r="L43" s="317"/>
      <c r="M43" s="319"/>
      <c r="N43" s="320"/>
      <c r="O43" s="8" t="s">
        <v>2</v>
      </c>
      <c r="P43" s="321"/>
      <c r="Q43" s="322"/>
      <c r="R43" s="307"/>
      <c r="S43" s="307"/>
      <c r="T43" s="73"/>
    </row>
    <row r="44" spans="1:31" ht="15.2" customHeight="1" x14ac:dyDescent="0.2">
      <c r="A44" s="317"/>
      <c r="B44" s="317"/>
      <c r="C44" s="317"/>
      <c r="D44" s="317"/>
      <c r="E44" s="317"/>
      <c r="F44" s="317"/>
      <c r="G44" s="317"/>
      <c r="H44" s="317"/>
      <c r="I44" s="317"/>
      <c r="J44" s="317"/>
      <c r="K44" s="323"/>
      <c r="L44" s="317"/>
      <c r="M44" s="319"/>
      <c r="N44" s="320"/>
      <c r="O44" s="8" t="s">
        <v>2</v>
      </c>
      <c r="P44" s="321"/>
      <c r="Q44" s="322"/>
      <c r="R44" s="307"/>
      <c r="S44" s="307"/>
      <c r="T44" s="73"/>
    </row>
    <row r="45" spans="1:31" ht="15.95" customHeight="1" x14ac:dyDescent="0.2">
      <c r="A45" s="301"/>
      <c r="B45" s="301"/>
      <c r="C45" s="301"/>
      <c r="D45" s="301"/>
      <c r="E45" s="301"/>
      <c r="F45" s="301"/>
      <c r="G45" s="301"/>
      <c r="H45" s="301"/>
      <c r="I45" s="301"/>
      <c r="J45" s="301"/>
      <c r="K45" s="302"/>
      <c r="L45" s="301"/>
      <c r="M45" s="303"/>
      <c r="N45" s="304"/>
      <c r="O45" s="26" t="s">
        <v>2</v>
      </c>
      <c r="P45" s="305"/>
      <c r="Q45" s="306"/>
      <c r="R45" s="307"/>
      <c r="S45" s="307"/>
      <c r="T45" s="74"/>
    </row>
    <row r="46" spans="1:31" ht="15.95" customHeight="1" x14ac:dyDescent="0.2">
      <c r="A46" s="308"/>
      <c r="B46" s="308"/>
      <c r="C46" s="308"/>
      <c r="D46" s="308"/>
      <c r="E46" s="308"/>
      <c r="F46" s="308"/>
      <c r="G46" s="308"/>
      <c r="H46" s="308"/>
      <c r="I46" s="308"/>
      <c r="J46" s="308"/>
      <c r="K46" s="309"/>
      <c r="L46" s="310"/>
      <c r="M46" s="311"/>
      <c r="N46" s="312"/>
      <c r="O46" s="31" t="s">
        <v>2</v>
      </c>
      <c r="P46" s="313"/>
      <c r="Q46" s="314"/>
      <c r="R46" s="315"/>
      <c r="S46" s="316"/>
      <c r="T46" s="21"/>
    </row>
    <row r="47" spans="1:31" s="16" customFormat="1" ht="10.5" customHeight="1" x14ac:dyDescent="0.2">
      <c r="A47" s="292"/>
      <c r="B47" s="292"/>
      <c r="C47" s="292"/>
      <c r="D47" s="292"/>
      <c r="E47" s="292"/>
      <c r="F47" s="292"/>
      <c r="G47" s="292"/>
      <c r="H47" s="292"/>
      <c r="I47" s="292"/>
      <c r="J47" s="292"/>
      <c r="K47" s="292"/>
      <c r="L47" s="292"/>
      <c r="M47" s="292"/>
      <c r="N47" s="292"/>
      <c r="O47" s="292"/>
      <c r="P47" s="292"/>
      <c r="Q47" s="292"/>
      <c r="R47" s="292"/>
      <c r="S47" s="292"/>
      <c r="T47" s="292"/>
      <c r="U47" s="131"/>
      <c r="V47" s="131"/>
      <c r="W47" s="131"/>
      <c r="X47" s="131"/>
      <c r="Y47" s="131"/>
      <c r="Z47" s="131"/>
      <c r="AA47" s="131"/>
      <c r="AB47" s="131"/>
      <c r="AC47" s="131"/>
      <c r="AD47" s="131"/>
      <c r="AE47" s="131"/>
    </row>
    <row r="48" spans="1:31" ht="15.2" customHeight="1" x14ac:dyDescent="0.2">
      <c r="A48" s="506" t="s">
        <v>44</v>
      </c>
      <c r="B48" s="507"/>
      <c r="C48" s="507"/>
      <c r="D48" s="507"/>
      <c r="E48" s="507"/>
      <c r="F48" s="507"/>
      <c r="G48" s="507"/>
      <c r="H48" s="508"/>
      <c r="I48" s="512" t="s">
        <v>105</v>
      </c>
      <c r="J48" s="513"/>
      <c r="K48" s="111"/>
      <c r="L48" s="111"/>
      <c r="M48" s="458" t="s">
        <v>77</v>
      </c>
      <c r="N48" s="457"/>
      <c r="O48" s="457"/>
      <c r="P48" s="457"/>
      <c r="Q48" s="457"/>
      <c r="R48" s="457"/>
      <c r="S48" s="457"/>
      <c r="T48" s="458" t="s">
        <v>13</v>
      </c>
    </row>
    <row r="49" spans="1:31" ht="15.95" customHeight="1" x14ac:dyDescent="0.2">
      <c r="A49" s="509"/>
      <c r="B49" s="510"/>
      <c r="C49" s="510"/>
      <c r="D49" s="510"/>
      <c r="E49" s="510"/>
      <c r="F49" s="510"/>
      <c r="G49" s="510"/>
      <c r="H49" s="511"/>
      <c r="I49" s="299">
        <f>IF(U5&gt;0,U5,0)</f>
        <v>0</v>
      </c>
      <c r="J49" s="300"/>
      <c r="K49" s="112" t="s">
        <v>53</v>
      </c>
      <c r="L49" s="112" t="s">
        <v>76</v>
      </c>
      <c r="M49" s="458" t="s">
        <v>43</v>
      </c>
      <c r="N49" s="457"/>
      <c r="O49" s="458" t="s">
        <v>27</v>
      </c>
      <c r="P49" s="457"/>
      <c r="Q49" s="457"/>
      <c r="R49" s="459" t="s">
        <v>30</v>
      </c>
      <c r="S49" s="460"/>
      <c r="T49" s="457"/>
    </row>
    <row r="50" spans="1:31" ht="15.95" customHeight="1" x14ac:dyDescent="0.2">
      <c r="A50" s="441"/>
      <c r="B50" s="523" t="s">
        <v>75</v>
      </c>
      <c r="C50" s="409"/>
      <c r="D50" s="409"/>
      <c r="E50" s="440" t="s">
        <v>24</v>
      </c>
      <c r="F50" s="448"/>
      <c r="G50" s="448"/>
      <c r="H50" s="448"/>
      <c r="I50" s="448"/>
      <c r="J50" s="448"/>
      <c r="K50" s="67"/>
      <c r="L50" s="91">
        <v>569</v>
      </c>
      <c r="M50" s="81"/>
      <c r="N50" s="98">
        <f>IF(K50&gt;0,(L50*0.2)*M50,0)</f>
        <v>0</v>
      </c>
      <c r="O50" s="113"/>
      <c r="P50" s="286">
        <f>IF(K50&gt;0,(+L50*0.3)*O50,0)</f>
        <v>0</v>
      </c>
      <c r="Q50" s="287"/>
      <c r="R50" s="80"/>
      <c r="S50" s="90">
        <f>IF(K50&gt;0,(+L50*0.5)*R50,0)</f>
        <v>0</v>
      </c>
      <c r="T50" s="18">
        <f>ROUND((K50*L50)-N50-P50-S50,0)</f>
        <v>0</v>
      </c>
    </row>
    <row r="51" spans="1:31" ht="15.95" customHeight="1" x14ac:dyDescent="0.2">
      <c r="A51" s="441"/>
      <c r="B51" s="523"/>
      <c r="C51" s="409"/>
      <c r="D51" s="409"/>
      <c r="E51" s="435" t="s">
        <v>37</v>
      </c>
      <c r="F51" s="453"/>
      <c r="G51" s="453"/>
      <c r="H51" s="453"/>
      <c r="I51" s="453"/>
      <c r="J51" s="453"/>
      <c r="K51" s="85"/>
      <c r="L51" s="117">
        <v>159</v>
      </c>
      <c r="M51" s="81"/>
      <c r="N51" s="98">
        <f t="shared" ref="N51:N52" si="0">IF(K51&gt;0,(L51*0.2)*M51,0)</f>
        <v>0</v>
      </c>
      <c r="O51" s="83"/>
      <c r="P51" s="286">
        <f t="shared" ref="P51:P52" si="1">IF(K51&gt;0,(+L51*0.3)*O51,0)</f>
        <v>0</v>
      </c>
      <c r="Q51" s="287"/>
      <c r="R51" s="5"/>
      <c r="S51" s="90">
        <f t="shared" ref="S51:S52" si="2">IF(K51&gt;0,(+L51*0.5)*R51,0)</f>
        <v>0</v>
      </c>
      <c r="T51" s="18">
        <f t="shared" ref="T51:T53" si="3">ROUND((K51*L51)-N51-P51-S51,0)</f>
        <v>0</v>
      </c>
    </row>
    <row r="52" spans="1:31" ht="15.95" customHeight="1" x14ac:dyDescent="0.2">
      <c r="A52" s="522"/>
      <c r="B52" s="243"/>
      <c r="C52" s="243"/>
      <c r="D52" s="243"/>
      <c r="E52" s="435" t="s">
        <v>67</v>
      </c>
      <c r="F52" s="453"/>
      <c r="G52" s="453"/>
      <c r="H52" s="453"/>
      <c r="I52" s="453"/>
      <c r="J52" s="453"/>
      <c r="K52" s="85"/>
      <c r="L52" s="117">
        <v>88</v>
      </c>
      <c r="M52" s="81"/>
      <c r="N52" s="98">
        <f t="shared" si="0"/>
        <v>0</v>
      </c>
      <c r="O52" s="83"/>
      <c r="P52" s="286">
        <f t="shared" si="1"/>
        <v>0</v>
      </c>
      <c r="Q52" s="287"/>
      <c r="R52" s="5"/>
      <c r="S52" s="90">
        <f t="shared" si="2"/>
        <v>0</v>
      </c>
      <c r="T52" s="18">
        <f t="shared" si="3"/>
        <v>0</v>
      </c>
    </row>
    <row r="53" spans="1:31" ht="16.7" customHeight="1" x14ac:dyDescent="0.2">
      <c r="A53" s="472"/>
      <c r="B53" s="243"/>
      <c r="C53" s="243"/>
      <c r="D53" s="243"/>
      <c r="E53" s="222" t="str">
        <f>IF(U5&gt;0,IF(X6=1,"Siste døgn 6-12 timer",IF(Y6=1,"Siste døgn over 12 timer","Siste døgn under 6 timer")),"Siste døgn under 6 timer")</f>
        <v>Siste døgn under 6 timer</v>
      </c>
      <c r="F53" s="223"/>
      <c r="G53" s="223"/>
      <c r="H53" s="223"/>
      <c r="I53" s="223"/>
      <c r="J53" s="223"/>
      <c r="K53" s="135">
        <f>IF(U5&gt;0,IF(OR(X6&gt;0,Y6&gt;0),1,0),0)</f>
        <v>0</v>
      </c>
      <c r="L53" s="115">
        <f>IF(K53&gt;0,IF(X6&gt;0,L36,L37),0)</f>
        <v>0</v>
      </c>
      <c r="M53" s="82"/>
      <c r="N53" s="136">
        <f>IF(K53&gt;0,(V4*0.2)*M53,0)</f>
        <v>0</v>
      </c>
      <c r="O53" s="84"/>
      <c r="P53" s="290">
        <f>IF(K53&gt;0,(+V4*0.3)*O53,0)</f>
        <v>0</v>
      </c>
      <c r="Q53" s="291"/>
      <c r="R53" s="27"/>
      <c r="S53" s="137">
        <f>IF(K53&gt;0,(+V4*0.5)*R53,0)</f>
        <v>0</v>
      </c>
      <c r="T53" s="138">
        <f t="shared" si="3"/>
        <v>0</v>
      </c>
    </row>
    <row r="54" spans="1:31" ht="15.2" customHeight="1" x14ac:dyDescent="0.2">
      <c r="A54" s="514" t="s">
        <v>95</v>
      </c>
      <c r="B54" s="515"/>
      <c r="C54" s="515"/>
      <c r="D54" s="515"/>
      <c r="E54" s="515"/>
      <c r="F54" s="515"/>
      <c r="G54" s="515"/>
      <c r="H54" s="515"/>
      <c r="I54" s="515"/>
      <c r="J54" s="515"/>
      <c r="K54" s="515"/>
      <c r="L54" s="515"/>
      <c r="M54" s="515"/>
      <c r="N54" s="515"/>
      <c r="O54" s="515"/>
      <c r="P54" s="515"/>
      <c r="Q54" s="515"/>
      <c r="R54" s="515"/>
      <c r="S54" s="515"/>
      <c r="T54" s="516"/>
    </row>
    <row r="55" spans="1:31" ht="15.2" customHeight="1" x14ac:dyDescent="0.2">
      <c r="A55" s="517" t="s">
        <v>108</v>
      </c>
      <c r="B55" s="409"/>
      <c r="C55" s="409"/>
      <c r="D55" s="409"/>
      <c r="E55" s="409"/>
      <c r="F55" s="409"/>
      <c r="G55" s="409"/>
      <c r="H55" s="409"/>
      <c r="I55" s="409"/>
      <c r="J55" s="409"/>
      <c r="K55" s="409"/>
      <c r="L55" s="409"/>
      <c r="M55" s="409"/>
      <c r="N55" s="409"/>
      <c r="O55" s="409"/>
      <c r="P55" s="409"/>
      <c r="Q55" s="409"/>
      <c r="R55" s="409"/>
      <c r="S55" s="409"/>
      <c r="T55" s="518"/>
    </row>
    <row r="56" spans="1:31" ht="15.2" customHeight="1" x14ac:dyDescent="0.2">
      <c r="A56" s="519" t="s">
        <v>94</v>
      </c>
      <c r="B56" s="520"/>
      <c r="C56" s="520"/>
      <c r="D56" s="520"/>
      <c r="E56" s="520"/>
      <c r="F56" s="520"/>
      <c r="G56" s="520"/>
      <c r="H56" s="520"/>
      <c r="I56" s="520"/>
      <c r="J56" s="520"/>
      <c r="K56" s="520"/>
      <c r="L56" s="520"/>
      <c r="M56" s="520"/>
      <c r="N56" s="520"/>
      <c r="O56" s="520"/>
      <c r="P56" s="520"/>
      <c r="Q56" s="520"/>
      <c r="R56" s="520"/>
      <c r="S56" s="520"/>
      <c r="T56" s="521"/>
    </row>
    <row r="57" spans="1:31" ht="10.5" customHeight="1" x14ac:dyDescent="0.2">
      <c r="A57" s="253"/>
      <c r="B57" s="253"/>
      <c r="C57" s="253"/>
      <c r="D57" s="253"/>
      <c r="E57" s="253"/>
      <c r="F57" s="253"/>
      <c r="G57" s="253"/>
      <c r="H57" s="253"/>
      <c r="I57" s="253"/>
      <c r="J57" s="253"/>
      <c r="K57" s="253"/>
      <c r="L57" s="253"/>
      <c r="M57" s="253"/>
      <c r="N57" s="253"/>
      <c r="O57" s="253"/>
      <c r="P57" s="253"/>
      <c r="Q57" s="253"/>
      <c r="R57" s="253"/>
      <c r="S57" s="253"/>
      <c r="T57" s="253"/>
    </row>
    <row r="58" spans="1:31" ht="21.2" customHeight="1" x14ac:dyDescent="0.2">
      <c r="A58" s="456" t="s">
        <v>63</v>
      </c>
      <c r="B58" s="457"/>
      <c r="C58" s="457"/>
      <c r="D58" s="457"/>
      <c r="E58" s="457"/>
      <c r="F58" s="457"/>
      <c r="G58" s="457"/>
      <c r="H58" s="457"/>
      <c r="I58" s="457"/>
      <c r="J58" s="457"/>
      <c r="K58" s="457"/>
      <c r="L58" s="457"/>
      <c r="M58" s="457"/>
      <c r="N58" s="457"/>
      <c r="O58" s="458" t="s">
        <v>53</v>
      </c>
      <c r="P58" s="457"/>
      <c r="Q58" s="457"/>
      <c r="R58" s="459" t="s">
        <v>56</v>
      </c>
      <c r="S58" s="460"/>
      <c r="T58" s="112" t="s">
        <v>13</v>
      </c>
    </row>
    <row r="59" spans="1:31" ht="15.95" customHeight="1" x14ac:dyDescent="0.2">
      <c r="A59" s="467" t="s">
        <v>4</v>
      </c>
      <c r="B59" s="467"/>
      <c r="C59" s="467"/>
      <c r="D59" s="467"/>
      <c r="E59" s="467"/>
      <c r="F59" s="467"/>
      <c r="G59" s="467"/>
      <c r="H59" s="467"/>
      <c r="I59" s="467"/>
      <c r="J59" s="467"/>
      <c r="K59" s="467"/>
      <c r="L59" s="467"/>
      <c r="M59" s="467"/>
      <c r="N59" s="467"/>
      <c r="O59" s="258"/>
      <c r="P59" s="259"/>
      <c r="Q59" s="259"/>
      <c r="R59" s="278">
        <v>430</v>
      </c>
      <c r="S59" s="279"/>
      <c r="T59" s="22">
        <f>+O59*R59</f>
        <v>0</v>
      </c>
    </row>
    <row r="60" spans="1:31" s="16" customFormat="1" ht="10.5" customHeight="1" x14ac:dyDescent="0.2">
      <c r="A60" s="253"/>
      <c r="B60" s="253"/>
      <c r="C60" s="253"/>
      <c r="D60" s="253"/>
      <c r="E60" s="253"/>
      <c r="F60" s="253"/>
      <c r="G60" s="253"/>
      <c r="H60" s="253"/>
      <c r="I60" s="253"/>
      <c r="J60" s="253"/>
      <c r="K60" s="253"/>
      <c r="L60" s="253"/>
      <c r="M60" s="253"/>
      <c r="N60" s="253"/>
      <c r="O60" s="253"/>
      <c r="P60" s="253"/>
      <c r="Q60" s="253"/>
      <c r="R60" s="253"/>
      <c r="S60" s="253"/>
      <c r="T60" s="253"/>
      <c r="U60" s="131"/>
      <c r="V60" s="131"/>
      <c r="W60" s="131"/>
      <c r="X60" s="131"/>
      <c r="Y60" s="131"/>
      <c r="Z60" s="131"/>
      <c r="AA60" s="131"/>
      <c r="AB60" s="131"/>
      <c r="AC60" s="131"/>
      <c r="AD60" s="131"/>
      <c r="AE60" s="131"/>
    </row>
    <row r="61" spans="1:31" ht="21.2" customHeight="1" x14ac:dyDescent="0.2">
      <c r="A61" s="456" t="s">
        <v>41</v>
      </c>
      <c r="B61" s="457"/>
      <c r="C61" s="457"/>
      <c r="D61" s="457"/>
      <c r="E61" s="457"/>
      <c r="F61" s="457"/>
      <c r="G61" s="457"/>
      <c r="H61" s="457"/>
      <c r="I61" s="457"/>
      <c r="J61" s="457"/>
      <c r="K61" s="457"/>
      <c r="L61" s="457"/>
      <c r="M61" s="457"/>
      <c r="N61" s="457"/>
      <c r="O61" s="457"/>
      <c r="P61" s="457"/>
      <c r="Q61" s="457"/>
      <c r="R61" s="524" t="s">
        <v>39</v>
      </c>
      <c r="S61" s="524"/>
      <c r="T61" s="97" t="s">
        <v>13</v>
      </c>
    </row>
    <row r="62" spans="1:31" ht="16.7" customHeight="1" x14ac:dyDescent="0.2">
      <c r="A62" s="218"/>
      <c r="B62" s="219"/>
      <c r="C62" s="219"/>
      <c r="D62" s="219"/>
      <c r="E62" s="219"/>
      <c r="F62" s="219"/>
      <c r="G62" s="219"/>
      <c r="H62" s="219"/>
      <c r="I62" s="219"/>
      <c r="J62" s="219"/>
      <c r="K62" s="219"/>
      <c r="L62" s="219"/>
      <c r="M62" s="219"/>
      <c r="N62" s="219"/>
      <c r="O62" s="219"/>
      <c r="P62" s="219"/>
      <c r="Q62" s="219"/>
      <c r="R62" s="220"/>
      <c r="S62" s="221"/>
      <c r="T62" s="121"/>
    </row>
    <row r="63" spans="1:31" ht="16.7" customHeight="1" x14ac:dyDescent="0.2">
      <c r="A63" s="218"/>
      <c r="B63" s="219"/>
      <c r="C63" s="219"/>
      <c r="D63" s="219"/>
      <c r="E63" s="219"/>
      <c r="F63" s="219"/>
      <c r="G63" s="219"/>
      <c r="H63" s="219"/>
      <c r="I63" s="219"/>
      <c r="J63" s="219"/>
      <c r="K63" s="219"/>
      <c r="L63" s="219"/>
      <c r="M63" s="219"/>
      <c r="N63" s="219"/>
      <c r="O63" s="219"/>
      <c r="P63" s="219"/>
      <c r="Q63" s="219"/>
      <c r="R63" s="220"/>
      <c r="S63" s="221"/>
      <c r="T63" s="121"/>
    </row>
    <row r="64" spans="1:31" ht="16.7" customHeight="1" x14ac:dyDescent="0.2">
      <c r="A64" s="222"/>
      <c r="B64" s="223"/>
      <c r="C64" s="223"/>
      <c r="D64" s="223"/>
      <c r="E64" s="223"/>
      <c r="F64" s="223"/>
      <c r="G64" s="223"/>
      <c r="H64" s="223"/>
      <c r="I64" s="223"/>
      <c r="J64" s="223"/>
      <c r="K64" s="223"/>
      <c r="L64" s="223"/>
      <c r="M64" s="223"/>
      <c r="N64" s="223"/>
      <c r="O64" s="223"/>
      <c r="P64" s="223"/>
      <c r="Q64" s="223"/>
      <c r="R64" s="224"/>
      <c r="S64" s="225"/>
      <c r="T64" s="122"/>
    </row>
    <row r="65" spans="1:31" ht="16.7" customHeight="1" x14ac:dyDescent="0.2">
      <c r="A65" s="249"/>
      <c r="B65" s="250"/>
      <c r="C65" s="250"/>
      <c r="D65" s="250"/>
      <c r="E65" s="250"/>
      <c r="F65" s="250"/>
      <c r="G65" s="250"/>
      <c r="H65" s="250"/>
      <c r="I65" s="250"/>
      <c r="J65" s="250"/>
      <c r="K65" s="250"/>
      <c r="L65" s="250"/>
      <c r="M65" s="250"/>
      <c r="N65" s="250"/>
      <c r="O65" s="250"/>
      <c r="P65" s="250"/>
      <c r="Q65" s="250"/>
      <c r="R65" s="251"/>
      <c r="S65" s="252"/>
      <c r="T65" s="21"/>
    </row>
    <row r="66" spans="1:31" s="16" customFormat="1" ht="10.5" customHeight="1" x14ac:dyDescent="0.2">
      <c r="A66" s="253"/>
      <c r="B66" s="253"/>
      <c r="C66" s="253"/>
      <c r="D66" s="253"/>
      <c r="E66" s="253"/>
      <c r="F66" s="253"/>
      <c r="G66" s="253"/>
      <c r="H66" s="253"/>
      <c r="I66" s="253"/>
      <c r="J66" s="253"/>
      <c r="K66" s="253"/>
      <c r="L66" s="253"/>
      <c r="M66" s="253"/>
      <c r="N66" s="253"/>
      <c r="O66" s="253"/>
      <c r="P66" s="253"/>
      <c r="Q66" s="253"/>
      <c r="R66" s="253"/>
      <c r="S66" s="253"/>
      <c r="T66" s="253"/>
      <c r="U66" s="131"/>
      <c r="V66" s="131"/>
      <c r="W66" s="131"/>
      <c r="X66" s="131"/>
      <c r="Y66" s="131"/>
      <c r="Z66" s="131"/>
      <c r="AA66" s="131"/>
      <c r="AB66" s="131"/>
      <c r="AC66" s="131"/>
      <c r="AD66" s="131"/>
      <c r="AE66" s="131"/>
    </row>
    <row r="67" spans="1:31" ht="18.95" customHeight="1" x14ac:dyDescent="0.2">
      <c r="A67" s="456" t="s">
        <v>23</v>
      </c>
      <c r="B67" s="457"/>
      <c r="C67" s="457"/>
      <c r="D67" s="457"/>
      <c r="E67" s="457"/>
      <c r="F67" s="457"/>
      <c r="G67" s="457"/>
      <c r="H67" s="457"/>
      <c r="I67" s="457"/>
      <c r="J67" s="457"/>
      <c r="K67" s="457"/>
      <c r="L67" s="457"/>
      <c r="M67" s="457"/>
      <c r="N67" s="457"/>
      <c r="O67" s="457"/>
      <c r="P67" s="457"/>
      <c r="Q67" s="457"/>
      <c r="R67" s="457"/>
      <c r="S67" s="457"/>
      <c r="T67" s="33">
        <f>+T25+SUM(T29:T32)+SUM(T36:T37)+SUM(T50:T53)+T59+SUM(T43:T46)+SUM(T62:T65)</f>
        <v>0</v>
      </c>
    </row>
    <row r="68" spans="1:31" ht="18.2" customHeight="1" x14ac:dyDescent="0.2">
      <c r="A68" s="440" t="s">
        <v>6</v>
      </c>
      <c r="B68" s="448"/>
      <c r="C68" s="448"/>
      <c r="D68" s="448"/>
      <c r="E68" s="448"/>
      <c r="F68" s="448"/>
      <c r="G68" s="448"/>
      <c r="H68" s="217"/>
      <c r="I68" s="207"/>
      <c r="J68" s="207"/>
      <c r="K68" s="207"/>
      <c r="L68" s="207"/>
      <c r="M68" s="207"/>
      <c r="N68" s="207"/>
      <c r="O68" s="207"/>
      <c r="P68" s="207"/>
      <c r="Q68" s="207"/>
      <c r="R68" s="207"/>
      <c r="S68" s="207"/>
      <c r="T68" s="123"/>
    </row>
    <row r="69" spans="1:31" ht="15.95" customHeight="1" x14ac:dyDescent="0.2">
      <c r="A69" s="435" t="s">
        <v>22</v>
      </c>
      <c r="B69" s="453"/>
      <c r="C69" s="453"/>
      <c r="D69" s="453"/>
      <c r="E69" s="453"/>
      <c r="F69" s="453"/>
      <c r="G69" s="453"/>
      <c r="H69" s="218"/>
      <c r="I69" s="219"/>
      <c r="J69" s="219"/>
      <c r="K69" s="219"/>
      <c r="L69" s="219"/>
      <c r="M69" s="219"/>
      <c r="N69" s="219"/>
      <c r="O69" s="219"/>
      <c r="P69" s="219"/>
      <c r="Q69" s="219"/>
      <c r="R69" s="219"/>
      <c r="S69" s="219"/>
      <c r="T69" s="121"/>
    </row>
    <row r="70" spans="1:31" ht="18.95" customHeight="1" x14ac:dyDescent="0.2">
      <c r="A70" s="430" t="s">
        <v>46</v>
      </c>
      <c r="B70" s="453"/>
      <c r="C70" s="453"/>
      <c r="D70" s="453"/>
      <c r="E70" s="453"/>
      <c r="F70" s="453"/>
      <c r="G70" s="453"/>
      <c r="H70" s="453"/>
      <c r="I70" s="453"/>
      <c r="J70" s="453"/>
      <c r="K70" s="453"/>
      <c r="L70" s="453"/>
      <c r="M70" s="453"/>
      <c r="N70" s="453"/>
      <c r="O70" s="453"/>
      <c r="P70" s="453"/>
      <c r="Q70" s="453"/>
      <c r="R70" s="453"/>
      <c r="S70" s="453"/>
      <c r="T70" s="10">
        <f>+T67-SUM(T68:T69)</f>
        <v>0</v>
      </c>
    </row>
    <row r="71" spans="1:31" ht="10.7" customHeight="1" x14ac:dyDescent="0.2">
      <c r="A71" s="242"/>
      <c r="B71" s="243"/>
      <c r="C71" s="243"/>
      <c r="D71" s="243"/>
      <c r="E71" s="243"/>
      <c r="F71" s="243"/>
      <c r="G71" s="243"/>
      <c r="H71" s="243"/>
      <c r="I71" s="243"/>
      <c r="J71" s="243"/>
      <c r="K71" s="243"/>
      <c r="L71" s="243"/>
      <c r="M71" s="243"/>
      <c r="N71" s="244"/>
      <c r="O71" s="244"/>
      <c r="P71" s="244"/>
      <c r="Q71" s="244"/>
      <c r="R71" s="244"/>
      <c r="S71" s="244"/>
      <c r="T71" s="244"/>
    </row>
    <row r="72" spans="1:31" s="110" customFormat="1" ht="15.75" customHeight="1" x14ac:dyDescent="0.2">
      <c r="A72" s="101"/>
      <c r="B72" s="467" t="s">
        <v>61</v>
      </c>
      <c r="C72" s="467"/>
      <c r="D72" s="101"/>
      <c r="E72" s="525" t="s">
        <v>42</v>
      </c>
      <c r="F72" s="526"/>
      <c r="G72" s="526"/>
      <c r="H72" s="526"/>
      <c r="I72" s="526"/>
      <c r="J72" s="527"/>
      <c r="K72" s="105"/>
      <c r="L72" s="528" t="s">
        <v>100</v>
      </c>
      <c r="M72" s="528"/>
      <c r="N72" s="528"/>
      <c r="O72" s="528"/>
      <c r="P72" s="528"/>
      <c r="Q72" s="528"/>
      <c r="R72" s="528"/>
      <c r="S72" s="528"/>
      <c r="T72" s="528"/>
      <c r="U72" s="133"/>
      <c r="V72" s="133"/>
      <c r="W72" s="133"/>
      <c r="X72" s="133"/>
      <c r="Y72" s="133"/>
      <c r="Z72" s="133"/>
      <c r="AA72" s="133"/>
      <c r="AB72" s="133"/>
      <c r="AC72" s="133"/>
      <c r="AD72" s="133"/>
      <c r="AE72" s="133"/>
    </row>
    <row r="73" spans="1:31" s="110" customFormat="1" ht="15.75" customHeight="1" x14ac:dyDescent="0.2">
      <c r="A73" s="529" t="s">
        <v>98</v>
      </c>
      <c r="B73" s="529"/>
      <c r="C73" s="529"/>
      <c r="D73" s="529"/>
      <c r="E73" s="529"/>
      <c r="F73" s="229"/>
      <c r="G73" s="230"/>
      <c r="H73" s="230"/>
      <c r="I73" s="230"/>
      <c r="J73" s="231"/>
      <c r="K73" s="105"/>
      <c r="L73" s="107"/>
      <c r="M73" s="530" t="s">
        <v>99</v>
      </c>
      <c r="N73" s="531"/>
      <c r="O73" s="532"/>
      <c r="P73" s="235"/>
      <c r="Q73" s="236"/>
      <c r="R73" s="528" t="s">
        <v>101</v>
      </c>
      <c r="S73" s="528"/>
      <c r="T73" s="528"/>
      <c r="U73" s="133"/>
      <c r="V73" s="133"/>
      <c r="W73" s="133"/>
      <c r="X73" s="133"/>
      <c r="Y73" s="133"/>
      <c r="Z73" s="133"/>
      <c r="AA73" s="133"/>
      <c r="AB73" s="133"/>
      <c r="AC73" s="133"/>
      <c r="AD73" s="133"/>
      <c r="AE73" s="133"/>
    </row>
    <row r="74" spans="1:31" x14ac:dyDescent="0.2">
      <c r="A74" s="533" t="s">
        <v>26</v>
      </c>
      <c r="B74" s="534"/>
      <c r="C74" s="534"/>
      <c r="D74" s="535"/>
      <c r="E74" s="533" t="s">
        <v>48</v>
      </c>
      <c r="F74" s="536"/>
      <c r="G74" s="536"/>
      <c r="H74" s="536"/>
      <c r="I74" s="536"/>
      <c r="J74" s="537"/>
      <c r="K74" s="106"/>
      <c r="L74" s="538" t="s">
        <v>16</v>
      </c>
      <c r="M74" s="497"/>
      <c r="N74" s="497"/>
      <c r="O74" s="497"/>
      <c r="P74" s="497"/>
      <c r="Q74" s="497"/>
      <c r="R74" s="497"/>
      <c r="S74" s="497"/>
      <c r="T74" s="497"/>
    </row>
    <row r="75" spans="1:31" ht="29.25" customHeight="1" x14ac:dyDescent="0.2">
      <c r="A75" s="201"/>
      <c r="B75" s="202"/>
      <c r="C75" s="202"/>
      <c r="D75" s="202"/>
      <c r="E75" s="203"/>
      <c r="F75" s="204"/>
      <c r="G75" s="204"/>
      <c r="H75" s="204"/>
      <c r="I75" s="204"/>
      <c r="J75" s="205"/>
      <c r="K75" s="106"/>
      <c r="L75" s="206"/>
      <c r="M75" s="207"/>
      <c r="N75" s="207"/>
      <c r="O75" s="207"/>
      <c r="P75" s="207"/>
      <c r="Q75" s="207"/>
      <c r="R75" s="207"/>
      <c r="S75" s="207"/>
      <c r="T75" s="207"/>
    </row>
    <row r="76" spans="1:31" ht="29.25" customHeight="1" x14ac:dyDescent="0.2">
      <c r="A76" s="102"/>
      <c r="B76" s="103"/>
      <c r="C76" s="103"/>
      <c r="D76" s="103"/>
      <c r="E76" s="104"/>
      <c r="F76" s="104"/>
      <c r="G76" s="104"/>
      <c r="H76" s="104"/>
      <c r="I76" s="104"/>
      <c r="J76" s="104"/>
      <c r="K76" s="104"/>
      <c r="L76" s="104"/>
      <c r="M76" s="104"/>
      <c r="N76" s="104"/>
      <c r="O76" s="104"/>
      <c r="P76" s="104"/>
      <c r="Q76" s="104"/>
      <c r="R76" s="104"/>
      <c r="S76" s="104"/>
      <c r="T76" s="104"/>
    </row>
  </sheetData>
  <sheetProtection sheet="1" formatCells="0" formatColumns="0" formatRows="0" insertColumns="0" insertRows="0" insertHyperlinks="0" deleteColumns="0" deleteRows="0" sort="0" autoFilter="0" pivotTables="0"/>
  <mergeCells count="259">
    <mergeCell ref="A1:Q1"/>
    <mergeCell ref="S1:T1"/>
    <mergeCell ref="A2:T2"/>
    <mergeCell ref="A3:T3"/>
    <mergeCell ref="A4:B4"/>
    <mergeCell ref="C4:J4"/>
    <mergeCell ref="K4:L4"/>
    <mergeCell ref="M4:P4"/>
    <mergeCell ref="R4:S4"/>
    <mergeCell ref="A7:B7"/>
    <mergeCell ref="C7:J7"/>
    <mergeCell ref="K7:L7"/>
    <mergeCell ref="M7:T7"/>
    <mergeCell ref="A8:E8"/>
    <mergeCell ref="F8:T8"/>
    <mergeCell ref="A5:D5"/>
    <mergeCell ref="E5:J5"/>
    <mergeCell ref="K5:L5"/>
    <mergeCell ref="M5:P5"/>
    <mergeCell ref="R5:S5"/>
    <mergeCell ref="A6:B6"/>
    <mergeCell ref="C6:J6"/>
    <mergeCell ref="K6:L6"/>
    <mergeCell ref="M6:T6"/>
    <mergeCell ref="A12:B12"/>
    <mergeCell ref="C12:D12"/>
    <mergeCell ref="E12:G12"/>
    <mergeCell ref="H12:J12"/>
    <mergeCell ref="L12:N12"/>
    <mergeCell ref="O12:Q12"/>
    <mergeCell ref="A9:T9"/>
    <mergeCell ref="A10:T10"/>
    <mergeCell ref="A11:B11"/>
    <mergeCell ref="C11:D11"/>
    <mergeCell ref="E11:G11"/>
    <mergeCell ref="H11:J11"/>
    <mergeCell ref="L11:N11"/>
    <mergeCell ref="O11:Q11"/>
    <mergeCell ref="R11:S12"/>
    <mergeCell ref="T11:T12"/>
    <mergeCell ref="R13:S13"/>
    <mergeCell ref="A14:B14"/>
    <mergeCell ref="C14:D14"/>
    <mergeCell ref="E14:G14"/>
    <mergeCell ref="H14:J14"/>
    <mergeCell ref="L14:N14"/>
    <mergeCell ref="O14:Q14"/>
    <mergeCell ref="R14:S14"/>
    <mergeCell ref="A13:B13"/>
    <mergeCell ref="C13:D13"/>
    <mergeCell ref="E13:G13"/>
    <mergeCell ref="H13:J13"/>
    <mergeCell ref="L13:N13"/>
    <mergeCell ref="O13:Q13"/>
    <mergeCell ref="R15:S15"/>
    <mergeCell ref="A16:B16"/>
    <mergeCell ref="C16:D16"/>
    <mergeCell ref="E16:G16"/>
    <mergeCell ref="H16:J16"/>
    <mergeCell ref="L16:N16"/>
    <mergeCell ref="O16:Q16"/>
    <mergeCell ref="R16:S16"/>
    <mergeCell ref="A15:B15"/>
    <mergeCell ref="C15:D15"/>
    <mergeCell ref="E15:G15"/>
    <mergeCell ref="H15:J15"/>
    <mergeCell ref="L15:N15"/>
    <mergeCell ref="O15:Q15"/>
    <mergeCell ref="R17:S17"/>
    <mergeCell ref="A18:B18"/>
    <mergeCell ref="C18:D18"/>
    <mergeCell ref="E18:G18"/>
    <mergeCell ref="H18:J18"/>
    <mergeCell ref="L18:N18"/>
    <mergeCell ref="O18:Q18"/>
    <mergeCell ref="R18:S18"/>
    <mergeCell ref="A17:B17"/>
    <mergeCell ref="C17:D17"/>
    <mergeCell ref="E17:G17"/>
    <mergeCell ref="H17:J17"/>
    <mergeCell ref="L17:N17"/>
    <mergeCell ref="O17:Q17"/>
    <mergeCell ref="R19:S19"/>
    <mergeCell ref="A20:B20"/>
    <mergeCell ref="C20:D20"/>
    <mergeCell ref="E20:G20"/>
    <mergeCell ref="H20:J20"/>
    <mergeCell ref="L20:N20"/>
    <mergeCell ref="O20:Q20"/>
    <mergeCell ref="R20:S20"/>
    <mergeCell ref="A19:B19"/>
    <mergeCell ref="C19:D19"/>
    <mergeCell ref="E19:G19"/>
    <mergeCell ref="H19:J19"/>
    <mergeCell ref="L19:N19"/>
    <mergeCell ref="O19:Q19"/>
    <mergeCell ref="R21:S21"/>
    <mergeCell ref="A22:B22"/>
    <mergeCell ref="C22:D22"/>
    <mergeCell ref="E22:G22"/>
    <mergeCell ref="H22:J22"/>
    <mergeCell ref="L22:N22"/>
    <mergeCell ref="O22:Q22"/>
    <mergeCell ref="R22:S22"/>
    <mergeCell ref="A21:B21"/>
    <mergeCell ref="C21:D21"/>
    <mergeCell ref="E21:G21"/>
    <mergeCell ref="H21:J21"/>
    <mergeCell ref="L21:N21"/>
    <mergeCell ref="O21:Q21"/>
    <mergeCell ref="R23:S23"/>
    <mergeCell ref="A24:B24"/>
    <mergeCell ref="C24:D24"/>
    <mergeCell ref="E24:G24"/>
    <mergeCell ref="H24:J24"/>
    <mergeCell ref="L24:N24"/>
    <mergeCell ref="O24:Q24"/>
    <mergeCell ref="R24:S24"/>
    <mergeCell ref="A23:B23"/>
    <mergeCell ref="C23:D23"/>
    <mergeCell ref="E23:G23"/>
    <mergeCell ref="H23:J23"/>
    <mergeCell ref="L23:N23"/>
    <mergeCell ref="O23:Q23"/>
    <mergeCell ref="A27:T27"/>
    <mergeCell ref="A28:N28"/>
    <mergeCell ref="O28:Q28"/>
    <mergeCell ref="R28:S28"/>
    <mergeCell ref="A29:N29"/>
    <mergeCell ref="O29:Q29"/>
    <mergeCell ref="R29:S29"/>
    <mergeCell ref="A25:K25"/>
    <mergeCell ref="L25:N25"/>
    <mergeCell ref="O25:Q25"/>
    <mergeCell ref="R25:S25"/>
    <mergeCell ref="A26:K26"/>
    <mergeCell ref="L26:N26"/>
    <mergeCell ref="O26:Q26"/>
    <mergeCell ref="R26:T26"/>
    <mergeCell ref="A32:C32"/>
    <mergeCell ref="D32:G32"/>
    <mergeCell ref="H32:N32"/>
    <mergeCell ref="O32:Q32"/>
    <mergeCell ref="R32:S32"/>
    <mergeCell ref="A33:T33"/>
    <mergeCell ref="A30:N30"/>
    <mergeCell ref="O30:Q30"/>
    <mergeCell ref="R30:S30"/>
    <mergeCell ref="A31:C31"/>
    <mergeCell ref="D31:G31"/>
    <mergeCell ref="H31:N31"/>
    <mergeCell ref="O31:Q31"/>
    <mergeCell ref="R31:S31"/>
    <mergeCell ref="A36:J36"/>
    <mergeCell ref="P36:Q36"/>
    <mergeCell ref="A37:J37"/>
    <mergeCell ref="P37:Q37"/>
    <mergeCell ref="A38:T38"/>
    <mergeCell ref="A39:T39"/>
    <mergeCell ref="A34:J35"/>
    <mergeCell ref="K34:K35"/>
    <mergeCell ref="L34:L35"/>
    <mergeCell ref="M34:S34"/>
    <mergeCell ref="T34:T35"/>
    <mergeCell ref="M35:N35"/>
    <mergeCell ref="O35:Q35"/>
    <mergeCell ref="R35:S35"/>
    <mergeCell ref="A40:T40"/>
    <mergeCell ref="A41:J41"/>
    <mergeCell ref="K41:L41"/>
    <mergeCell ref="M41:Q41"/>
    <mergeCell ref="R41:S42"/>
    <mergeCell ref="T41:T42"/>
    <mergeCell ref="A42:J42"/>
    <mergeCell ref="K42:L42"/>
    <mergeCell ref="M42:N42"/>
    <mergeCell ref="P42:Q42"/>
    <mergeCell ref="A43:J43"/>
    <mergeCell ref="K43:L43"/>
    <mergeCell ref="M43:N43"/>
    <mergeCell ref="P43:Q43"/>
    <mergeCell ref="R43:S43"/>
    <mergeCell ref="A44:J44"/>
    <mergeCell ref="K44:L44"/>
    <mergeCell ref="M44:N44"/>
    <mergeCell ref="P44:Q44"/>
    <mergeCell ref="R44:S44"/>
    <mergeCell ref="A45:J45"/>
    <mergeCell ref="K45:L45"/>
    <mergeCell ref="M45:N45"/>
    <mergeCell ref="P45:Q45"/>
    <mergeCell ref="R45:S45"/>
    <mergeCell ref="A46:J46"/>
    <mergeCell ref="K46:L46"/>
    <mergeCell ref="M46:N46"/>
    <mergeCell ref="P46:Q46"/>
    <mergeCell ref="R46:S46"/>
    <mergeCell ref="A47:T47"/>
    <mergeCell ref="A48:H49"/>
    <mergeCell ref="I48:J48"/>
    <mergeCell ref="M48:S48"/>
    <mergeCell ref="T48:T49"/>
    <mergeCell ref="I49:J49"/>
    <mergeCell ref="M49:N49"/>
    <mergeCell ref="O49:Q49"/>
    <mergeCell ref="R49:S49"/>
    <mergeCell ref="A54:T54"/>
    <mergeCell ref="A56:T56"/>
    <mergeCell ref="A57:T57"/>
    <mergeCell ref="A58:N58"/>
    <mergeCell ref="O58:Q58"/>
    <mergeCell ref="R58:S58"/>
    <mergeCell ref="A50:A53"/>
    <mergeCell ref="B50:D53"/>
    <mergeCell ref="E50:J50"/>
    <mergeCell ref="P50:Q50"/>
    <mergeCell ref="E51:J51"/>
    <mergeCell ref="P51:Q51"/>
    <mergeCell ref="E52:J52"/>
    <mergeCell ref="P52:Q52"/>
    <mergeCell ref="E53:J53"/>
    <mergeCell ref="P53:Q53"/>
    <mergeCell ref="A55:T55"/>
    <mergeCell ref="A62:Q62"/>
    <mergeCell ref="R62:S62"/>
    <mergeCell ref="A63:Q63"/>
    <mergeCell ref="R63:S63"/>
    <mergeCell ref="A64:Q64"/>
    <mergeCell ref="R64:S64"/>
    <mergeCell ref="A59:N59"/>
    <mergeCell ref="O59:Q59"/>
    <mergeCell ref="R59:S59"/>
    <mergeCell ref="A60:T60"/>
    <mergeCell ref="A61:Q61"/>
    <mergeCell ref="R61:S61"/>
    <mergeCell ref="A69:G69"/>
    <mergeCell ref="H69:S69"/>
    <mergeCell ref="A70:S70"/>
    <mergeCell ref="A71:T71"/>
    <mergeCell ref="B72:C72"/>
    <mergeCell ref="E72:J72"/>
    <mergeCell ref="L72:T72"/>
    <mergeCell ref="A65:Q65"/>
    <mergeCell ref="R65:S65"/>
    <mergeCell ref="A66:T66"/>
    <mergeCell ref="A67:S67"/>
    <mergeCell ref="A68:G68"/>
    <mergeCell ref="H68:S68"/>
    <mergeCell ref="A75:D75"/>
    <mergeCell ref="E75:J75"/>
    <mergeCell ref="L75:T75"/>
    <mergeCell ref="A73:E73"/>
    <mergeCell ref="F73:J73"/>
    <mergeCell ref="M73:O73"/>
    <mergeCell ref="P73:Q73"/>
    <mergeCell ref="R73:T73"/>
    <mergeCell ref="A74:D74"/>
    <mergeCell ref="E74:J74"/>
    <mergeCell ref="L74:T74"/>
  </mergeCells>
  <pageMargins left="0.7" right="0.7" top="0.78740157499999996" bottom="0.78740157499999996" header="0.3" footer="0.3"/>
  <pageSetup paperSize="9" scale="58" orientation="portrait" r:id="rId1"/>
  <headerFooter>
    <oddFooter xml:space="preserve">&amp;L&amp;7&amp;K9C9C9C© Copyright Sticos AS&amp;R&amp;7&amp;K9C9C9CUtskrift fra Sticos </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76"/>
  <sheetViews>
    <sheetView showGridLines="0" zoomScaleNormal="100" workbookViewId="0">
      <selection sqref="A1:Q1"/>
    </sheetView>
  </sheetViews>
  <sheetFormatPr baseColWidth="10" defaultColWidth="9.140625" defaultRowHeight="12.75" x14ac:dyDescent="0.2"/>
  <cols>
    <col min="1" max="1" width="3.42578125" style="7" customWidth="1"/>
    <col min="2" max="2" width="9.140625" style="7" customWidth="1"/>
    <col min="3" max="3" width="8.85546875" style="7" customWidth="1"/>
    <col min="4" max="4" width="3.85546875" style="7" customWidth="1"/>
    <col min="5" max="5" width="9.42578125" style="7" customWidth="1"/>
    <col min="6" max="6" width="5.5703125" style="7" customWidth="1"/>
    <col min="7" max="7" width="12" style="7" customWidth="1"/>
    <col min="8" max="8" width="12.5703125" style="7" customWidth="1"/>
    <col min="9" max="9" width="6.7109375" style="7" customWidth="1"/>
    <col min="10" max="10" width="6.42578125" style="7" customWidth="1"/>
    <col min="11" max="11" width="11" style="7" customWidth="1"/>
    <col min="12" max="12" width="9.85546875" style="7" customWidth="1"/>
    <col min="13" max="13" width="4.140625" style="7" customWidth="1"/>
    <col min="14" max="14" width="9.140625" style="7" customWidth="1"/>
    <col min="15" max="15" width="3.85546875" style="7" customWidth="1"/>
    <col min="16" max="16" width="4.42578125" style="7" customWidth="1"/>
    <col min="17" max="17" width="5.7109375" style="7" customWidth="1"/>
    <col min="18" max="18" width="3.5703125" style="7" customWidth="1"/>
    <col min="19" max="19" width="10.28515625" style="7" customWidth="1"/>
    <col min="20" max="20" width="12.85546875" style="7" customWidth="1"/>
    <col min="21" max="21" width="9.140625" style="63"/>
    <col min="22" max="22" width="12.85546875" style="63" customWidth="1"/>
    <col min="23" max="23" width="9.140625" style="76"/>
    <col min="24" max="16384" width="9.140625" style="7"/>
  </cols>
  <sheetData>
    <row r="1" spans="1:23" ht="24.95" customHeight="1" x14ac:dyDescent="0.2">
      <c r="A1" s="539" t="s">
        <v>8</v>
      </c>
      <c r="B1" s="539"/>
      <c r="C1" s="539"/>
      <c r="D1" s="539"/>
      <c r="E1" s="539"/>
      <c r="F1" s="539"/>
      <c r="G1" s="539"/>
      <c r="H1" s="539"/>
      <c r="I1" s="539"/>
      <c r="J1" s="539"/>
      <c r="K1" s="539"/>
      <c r="L1" s="539"/>
      <c r="M1" s="539"/>
      <c r="N1" s="539"/>
      <c r="O1" s="539"/>
      <c r="P1" s="539"/>
      <c r="Q1" s="539"/>
      <c r="R1" s="72"/>
      <c r="S1" s="540">
        <v>2018</v>
      </c>
      <c r="T1" s="540"/>
    </row>
    <row r="2" spans="1:23" ht="13.5" customHeight="1" x14ac:dyDescent="0.2">
      <c r="A2" s="541" t="s">
        <v>72</v>
      </c>
      <c r="B2" s="542"/>
      <c r="C2" s="542"/>
      <c r="D2" s="542"/>
      <c r="E2" s="542"/>
      <c r="F2" s="542"/>
      <c r="G2" s="542"/>
      <c r="H2" s="542"/>
      <c r="I2" s="542"/>
      <c r="J2" s="542"/>
      <c r="K2" s="542"/>
      <c r="L2" s="542"/>
      <c r="M2" s="542"/>
      <c r="N2" s="542"/>
      <c r="O2" s="542"/>
      <c r="P2" s="542"/>
      <c r="Q2" s="542"/>
      <c r="R2" s="542"/>
      <c r="S2" s="542"/>
      <c r="T2" s="542"/>
    </row>
    <row r="3" spans="1:23" ht="6.75" customHeight="1" x14ac:dyDescent="0.2">
      <c r="A3" s="408"/>
      <c r="B3" s="402"/>
      <c r="C3" s="409"/>
      <c r="D3" s="409"/>
      <c r="E3" s="409"/>
      <c r="F3" s="409"/>
      <c r="G3" s="409"/>
      <c r="H3" s="409"/>
      <c r="I3" s="409"/>
      <c r="J3" s="409"/>
      <c r="K3" s="402"/>
      <c r="L3" s="402"/>
      <c r="M3" s="402"/>
      <c r="N3" s="402"/>
      <c r="O3" s="402"/>
      <c r="P3" s="402"/>
      <c r="Q3" s="402"/>
      <c r="R3" s="402"/>
      <c r="S3" s="402"/>
      <c r="T3" s="409"/>
    </row>
    <row r="4" spans="1:23" ht="16.7" customHeight="1" x14ac:dyDescent="0.2">
      <c r="A4" s="430" t="s">
        <v>73</v>
      </c>
      <c r="B4" s="431"/>
      <c r="C4" s="249"/>
      <c r="D4" s="249"/>
      <c r="E4" s="432"/>
      <c r="F4" s="432"/>
      <c r="G4" s="432"/>
      <c r="H4" s="432"/>
      <c r="I4" s="432"/>
      <c r="J4" s="432"/>
      <c r="K4" s="433" t="s">
        <v>40</v>
      </c>
      <c r="L4" s="434"/>
      <c r="M4" s="412"/>
      <c r="N4" s="412"/>
      <c r="O4" s="412"/>
      <c r="P4" s="412"/>
      <c r="Q4" s="68" t="s">
        <v>1</v>
      </c>
      <c r="R4" s="413"/>
      <c r="S4" s="414"/>
      <c r="T4" s="99" t="s">
        <v>93</v>
      </c>
    </row>
    <row r="5" spans="1:23" ht="16.7" customHeight="1" x14ac:dyDescent="0.2">
      <c r="A5" s="430" t="s">
        <v>68</v>
      </c>
      <c r="B5" s="435"/>
      <c r="C5" s="440"/>
      <c r="D5" s="441"/>
      <c r="E5" s="229"/>
      <c r="F5" s="230"/>
      <c r="G5" s="230"/>
      <c r="H5" s="230"/>
      <c r="I5" s="230"/>
      <c r="J5" s="231"/>
      <c r="K5" s="433" t="s">
        <v>64</v>
      </c>
      <c r="L5" s="434"/>
      <c r="M5" s="412"/>
      <c r="N5" s="412"/>
      <c r="O5" s="412"/>
      <c r="P5" s="412"/>
      <c r="Q5" s="68" t="s">
        <v>1</v>
      </c>
      <c r="R5" s="413"/>
      <c r="S5" s="414"/>
      <c r="T5" s="69">
        <f>IF(OR(V5&gt;500,V5&lt;0),0,+V5+V7)</f>
        <v>0</v>
      </c>
      <c r="U5" s="64" t="s">
        <v>85</v>
      </c>
      <c r="V5" s="86">
        <f>_xlfn.DAYS(M5,M4)</f>
        <v>0</v>
      </c>
      <c r="W5" s="75"/>
    </row>
    <row r="6" spans="1:23" ht="16.7" customHeight="1" x14ac:dyDescent="0.2">
      <c r="A6" s="430" t="s">
        <v>58</v>
      </c>
      <c r="B6" s="435"/>
      <c r="C6" s="218"/>
      <c r="D6" s="218"/>
      <c r="E6" s="217"/>
      <c r="F6" s="217"/>
      <c r="G6" s="217"/>
      <c r="H6" s="217"/>
      <c r="I6" s="217"/>
      <c r="J6" s="217"/>
      <c r="K6" s="430" t="s">
        <v>57</v>
      </c>
      <c r="L6" s="435"/>
      <c r="M6" s="436"/>
      <c r="N6" s="436"/>
      <c r="O6" s="436"/>
      <c r="P6" s="436"/>
      <c r="Q6" s="436"/>
      <c r="R6" s="436"/>
      <c r="S6" s="436"/>
      <c r="T6" s="437"/>
      <c r="U6" s="63" t="s">
        <v>86</v>
      </c>
      <c r="V6" s="65">
        <f>IF(V7&gt;=6,1,0)</f>
        <v>0</v>
      </c>
    </row>
    <row r="7" spans="1:23" ht="16.7" customHeight="1" x14ac:dyDescent="0.2">
      <c r="A7" s="430" t="s">
        <v>97</v>
      </c>
      <c r="B7" s="435"/>
      <c r="C7" s="218"/>
      <c r="D7" s="218"/>
      <c r="E7" s="218"/>
      <c r="F7" s="218"/>
      <c r="G7" s="218"/>
      <c r="H7" s="218"/>
      <c r="I7" s="218"/>
      <c r="J7" s="218"/>
      <c r="K7" s="430" t="s">
        <v>9</v>
      </c>
      <c r="L7" s="435"/>
      <c r="M7" s="436"/>
      <c r="N7" s="436"/>
      <c r="O7" s="436"/>
      <c r="P7" s="436"/>
      <c r="Q7" s="436"/>
      <c r="R7" s="436"/>
      <c r="S7" s="436"/>
      <c r="T7" s="437"/>
      <c r="U7" s="63" t="s">
        <v>86</v>
      </c>
      <c r="V7" s="65">
        <f>IF(V8&gt;=6,1,0)</f>
        <v>0</v>
      </c>
    </row>
    <row r="8" spans="1:23" ht="16.7" customHeight="1" x14ac:dyDescent="0.2">
      <c r="A8" s="438" t="s">
        <v>71</v>
      </c>
      <c r="B8" s="244"/>
      <c r="C8" s="244"/>
      <c r="D8" s="244"/>
      <c r="E8" s="439"/>
      <c r="F8" s="450"/>
      <c r="G8" s="451"/>
      <c r="H8" s="451"/>
      <c r="I8" s="451"/>
      <c r="J8" s="451"/>
      <c r="K8" s="451"/>
      <c r="L8" s="451"/>
      <c r="M8" s="451"/>
      <c r="N8" s="451"/>
      <c r="O8" s="451"/>
      <c r="P8" s="451"/>
      <c r="Q8" s="451"/>
      <c r="R8" s="451"/>
      <c r="S8" s="451"/>
      <c r="T8" s="452"/>
      <c r="V8" s="66">
        <f>(+R5-R4)*24</f>
        <v>0</v>
      </c>
      <c r="W8" s="77"/>
    </row>
    <row r="9" spans="1:23" ht="12.95" customHeight="1" x14ac:dyDescent="0.2">
      <c r="A9" s="242"/>
      <c r="B9" s="244"/>
      <c r="C9" s="244"/>
      <c r="D9" s="244"/>
      <c r="E9" s="244"/>
      <c r="F9" s="244"/>
      <c r="G9" s="244"/>
      <c r="H9" s="244"/>
      <c r="I9" s="244"/>
      <c r="J9" s="244"/>
      <c r="K9" s="244"/>
      <c r="L9" s="244"/>
      <c r="M9" s="244"/>
      <c r="N9" s="244"/>
      <c r="O9" s="244"/>
      <c r="P9" s="244"/>
      <c r="Q9" s="244"/>
      <c r="R9" s="244"/>
      <c r="S9" s="244"/>
      <c r="T9" s="244"/>
    </row>
    <row r="10" spans="1:23" ht="20.45" customHeight="1" x14ac:dyDescent="0.2">
      <c r="A10" s="430" t="s">
        <v>60</v>
      </c>
      <c r="B10" s="453"/>
      <c r="C10" s="453"/>
      <c r="D10" s="453"/>
      <c r="E10" s="453"/>
      <c r="F10" s="453"/>
      <c r="G10" s="453"/>
      <c r="H10" s="453"/>
      <c r="I10" s="453"/>
      <c r="J10" s="453"/>
      <c r="K10" s="453"/>
      <c r="L10" s="453"/>
      <c r="M10" s="453"/>
      <c r="N10" s="453"/>
      <c r="O10" s="453"/>
      <c r="P10" s="453"/>
      <c r="Q10" s="453"/>
      <c r="R10" s="453"/>
      <c r="S10" s="453"/>
      <c r="T10" s="453"/>
    </row>
    <row r="11" spans="1:23" ht="15.2" customHeight="1" x14ac:dyDescent="0.2">
      <c r="A11" s="446" t="s">
        <v>52</v>
      </c>
      <c r="B11" s="454"/>
      <c r="C11" s="446" t="s">
        <v>33</v>
      </c>
      <c r="D11" s="454"/>
      <c r="E11" s="455"/>
      <c r="F11" s="454"/>
      <c r="G11" s="454"/>
      <c r="H11" s="455" t="s">
        <v>31</v>
      </c>
      <c r="I11" s="454"/>
      <c r="J11" s="454"/>
      <c r="K11" s="62" t="s">
        <v>52</v>
      </c>
      <c r="L11" s="446" t="s">
        <v>66</v>
      </c>
      <c r="M11" s="454"/>
      <c r="N11" s="454"/>
      <c r="O11" s="446" t="s">
        <v>54</v>
      </c>
      <c r="P11" s="454"/>
      <c r="Q11" s="454"/>
      <c r="R11" s="442" t="s">
        <v>39</v>
      </c>
      <c r="S11" s="443"/>
      <c r="T11" s="446" t="s">
        <v>13</v>
      </c>
    </row>
    <row r="12" spans="1:23" ht="15.2" customHeight="1" x14ac:dyDescent="0.2">
      <c r="A12" s="447" t="s">
        <v>26</v>
      </c>
      <c r="B12" s="448"/>
      <c r="C12" s="449" t="s">
        <v>12</v>
      </c>
      <c r="D12" s="448"/>
      <c r="E12" s="449" t="s">
        <v>19</v>
      </c>
      <c r="F12" s="448"/>
      <c r="G12" s="448"/>
      <c r="H12" s="449" t="s">
        <v>25</v>
      </c>
      <c r="I12" s="448"/>
      <c r="J12" s="448"/>
      <c r="K12" s="60" t="s">
        <v>32</v>
      </c>
      <c r="L12" s="447" t="s">
        <v>51</v>
      </c>
      <c r="M12" s="448"/>
      <c r="N12" s="448"/>
      <c r="O12" s="447" t="s">
        <v>29</v>
      </c>
      <c r="P12" s="448"/>
      <c r="Q12" s="448"/>
      <c r="R12" s="444"/>
      <c r="S12" s="445"/>
      <c r="T12" s="447"/>
    </row>
    <row r="13" spans="1:23" ht="16.7" customHeight="1" x14ac:dyDescent="0.2">
      <c r="A13" s="380"/>
      <c r="B13" s="381"/>
      <c r="C13" s="382"/>
      <c r="D13" s="383"/>
      <c r="E13" s="218"/>
      <c r="F13" s="219"/>
      <c r="G13" s="219"/>
      <c r="H13" s="218"/>
      <c r="I13" s="219"/>
      <c r="J13" s="219"/>
      <c r="K13" s="61"/>
      <c r="L13" s="218"/>
      <c r="M13" s="219"/>
      <c r="N13" s="219"/>
      <c r="O13" s="384"/>
      <c r="P13" s="385"/>
      <c r="Q13" s="385"/>
      <c r="R13" s="378"/>
      <c r="S13" s="379"/>
      <c r="T13" s="56"/>
    </row>
    <row r="14" spans="1:23" ht="16.7" customHeight="1" x14ac:dyDescent="0.2">
      <c r="A14" s="380"/>
      <c r="B14" s="381"/>
      <c r="C14" s="382"/>
      <c r="D14" s="383"/>
      <c r="E14" s="218"/>
      <c r="F14" s="219"/>
      <c r="G14" s="219"/>
      <c r="H14" s="218"/>
      <c r="I14" s="219"/>
      <c r="J14" s="219"/>
      <c r="K14" s="61"/>
      <c r="L14" s="218"/>
      <c r="M14" s="219"/>
      <c r="N14" s="219"/>
      <c r="O14" s="384"/>
      <c r="P14" s="385"/>
      <c r="Q14" s="385"/>
      <c r="R14" s="378"/>
      <c r="S14" s="379"/>
      <c r="T14" s="56"/>
    </row>
    <row r="15" spans="1:23" ht="18.2" customHeight="1" x14ac:dyDescent="0.2">
      <c r="A15" s="380"/>
      <c r="B15" s="381"/>
      <c r="C15" s="382"/>
      <c r="D15" s="383"/>
      <c r="E15" s="218"/>
      <c r="F15" s="219"/>
      <c r="G15" s="219"/>
      <c r="H15" s="218"/>
      <c r="I15" s="219"/>
      <c r="J15" s="219"/>
      <c r="K15" s="61"/>
      <c r="L15" s="218"/>
      <c r="M15" s="219"/>
      <c r="N15" s="219"/>
      <c r="O15" s="384"/>
      <c r="P15" s="385"/>
      <c r="Q15" s="385"/>
      <c r="R15" s="378"/>
      <c r="S15" s="379"/>
      <c r="T15" s="56"/>
    </row>
    <row r="16" spans="1:23" ht="18.2" customHeight="1" x14ac:dyDescent="0.2">
      <c r="A16" s="380"/>
      <c r="B16" s="381"/>
      <c r="C16" s="382"/>
      <c r="D16" s="383"/>
      <c r="E16" s="218"/>
      <c r="F16" s="219"/>
      <c r="G16" s="219"/>
      <c r="H16" s="218"/>
      <c r="I16" s="219"/>
      <c r="J16" s="219"/>
      <c r="K16" s="61"/>
      <c r="L16" s="218"/>
      <c r="M16" s="219"/>
      <c r="N16" s="219"/>
      <c r="O16" s="384"/>
      <c r="P16" s="385"/>
      <c r="Q16" s="385"/>
      <c r="R16" s="378"/>
      <c r="S16" s="379"/>
      <c r="T16" s="56"/>
    </row>
    <row r="17" spans="1:23" ht="18.2" customHeight="1" x14ac:dyDescent="0.2">
      <c r="A17" s="380"/>
      <c r="B17" s="381"/>
      <c r="C17" s="382"/>
      <c r="D17" s="383"/>
      <c r="E17" s="218"/>
      <c r="F17" s="219"/>
      <c r="G17" s="219"/>
      <c r="H17" s="218"/>
      <c r="I17" s="219"/>
      <c r="J17" s="219"/>
      <c r="K17" s="61"/>
      <c r="L17" s="218"/>
      <c r="M17" s="219"/>
      <c r="N17" s="219"/>
      <c r="O17" s="384"/>
      <c r="P17" s="385"/>
      <c r="Q17" s="385"/>
      <c r="R17" s="378"/>
      <c r="S17" s="379"/>
      <c r="T17" s="56"/>
    </row>
    <row r="18" spans="1:23" ht="16.7" customHeight="1" x14ac:dyDescent="0.2">
      <c r="A18" s="380"/>
      <c r="B18" s="381"/>
      <c r="C18" s="382"/>
      <c r="D18" s="383"/>
      <c r="E18" s="218"/>
      <c r="F18" s="219"/>
      <c r="G18" s="219"/>
      <c r="H18" s="218"/>
      <c r="I18" s="219"/>
      <c r="J18" s="219"/>
      <c r="K18" s="61"/>
      <c r="L18" s="218"/>
      <c r="M18" s="219"/>
      <c r="N18" s="219"/>
      <c r="O18" s="384"/>
      <c r="P18" s="385"/>
      <c r="Q18" s="385"/>
      <c r="R18" s="378"/>
      <c r="S18" s="379"/>
      <c r="T18" s="56"/>
    </row>
    <row r="19" spans="1:23" ht="16.7" customHeight="1" x14ac:dyDescent="0.2">
      <c r="A19" s="386"/>
      <c r="B19" s="387"/>
      <c r="C19" s="388"/>
      <c r="D19" s="389"/>
      <c r="E19" s="390"/>
      <c r="F19" s="391"/>
      <c r="G19" s="392"/>
      <c r="H19" s="390"/>
      <c r="I19" s="391"/>
      <c r="J19" s="392"/>
      <c r="K19" s="61"/>
      <c r="L19" s="390"/>
      <c r="M19" s="391"/>
      <c r="N19" s="392"/>
      <c r="O19" s="393"/>
      <c r="P19" s="394"/>
      <c r="Q19" s="395"/>
      <c r="R19" s="378"/>
      <c r="S19" s="379"/>
      <c r="T19" s="56"/>
    </row>
    <row r="20" spans="1:23" ht="18.2" customHeight="1" x14ac:dyDescent="0.2">
      <c r="A20" s="386"/>
      <c r="B20" s="387"/>
      <c r="C20" s="388"/>
      <c r="D20" s="389"/>
      <c r="E20" s="390"/>
      <c r="F20" s="391"/>
      <c r="G20" s="392"/>
      <c r="H20" s="390"/>
      <c r="I20" s="391"/>
      <c r="J20" s="392"/>
      <c r="K20" s="61"/>
      <c r="L20" s="390"/>
      <c r="M20" s="391"/>
      <c r="N20" s="392"/>
      <c r="O20" s="393"/>
      <c r="P20" s="394"/>
      <c r="Q20" s="395"/>
      <c r="R20" s="378"/>
      <c r="S20" s="379"/>
      <c r="T20" s="56"/>
    </row>
    <row r="21" spans="1:23" ht="16.7" customHeight="1" x14ac:dyDescent="0.2">
      <c r="A21" s="380"/>
      <c r="B21" s="381"/>
      <c r="C21" s="382"/>
      <c r="D21" s="383"/>
      <c r="E21" s="218"/>
      <c r="F21" s="219"/>
      <c r="G21" s="219"/>
      <c r="H21" s="218"/>
      <c r="I21" s="219"/>
      <c r="J21" s="219"/>
      <c r="K21" s="61"/>
      <c r="L21" s="218"/>
      <c r="M21" s="219"/>
      <c r="N21" s="219"/>
      <c r="O21" s="384"/>
      <c r="P21" s="385"/>
      <c r="Q21" s="385"/>
      <c r="R21" s="378"/>
      <c r="S21" s="379"/>
      <c r="T21" s="56"/>
    </row>
    <row r="22" spans="1:23" ht="16.7" customHeight="1" x14ac:dyDescent="0.2">
      <c r="A22" s="380"/>
      <c r="B22" s="381"/>
      <c r="C22" s="382"/>
      <c r="D22" s="383"/>
      <c r="E22" s="218"/>
      <c r="F22" s="219"/>
      <c r="G22" s="219"/>
      <c r="H22" s="218"/>
      <c r="I22" s="219"/>
      <c r="J22" s="219"/>
      <c r="K22" s="61"/>
      <c r="L22" s="218"/>
      <c r="M22" s="219"/>
      <c r="N22" s="219"/>
      <c r="O22" s="384"/>
      <c r="P22" s="385"/>
      <c r="Q22" s="385"/>
      <c r="R22" s="378"/>
      <c r="S22" s="379"/>
      <c r="T22" s="56"/>
    </row>
    <row r="23" spans="1:23" ht="16.7" customHeight="1" x14ac:dyDescent="0.2">
      <c r="A23" s="380"/>
      <c r="B23" s="381"/>
      <c r="C23" s="382"/>
      <c r="D23" s="383"/>
      <c r="E23" s="218"/>
      <c r="F23" s="219"/>
      <c r="G23" s="219"/>
      <c r="H23" s="218"/>
      <c r="I23" s="219"/>
      <c r="J23" s="219"/>
      <c r="K23" s="61"/>
      <c r="L23" s="218"/>
      <c r="M23" s="219"/>
      <c r="N23" s="219"/>
      <c r="O23" s="384"/>
      <c r="P23" s="385"/>
      <c r="Q23" s="385"/>
      <c r="R23" s="378"/>
      <c r="S23" s="379"/>
      <c r="T23" s="56"/>
    </row>
    <row r="24" spans="1:23" ht="16.7" customHeight="1" x14ac:dyDescent="0.2">
      <c r="A24" s="380"/>
      <c r="B24" s="381"/>
      <c r="C24" s="382"/>
      <c r="D24" s="383"/>
      <c r="E24" s="218"/>
      <c r="F24" s="219"/>
      <c r="G24" s="219"/>
      <c r="H24" s="218"/>
      <c r="I24" s="219"/>
      <c r="J24" s="219"/>
      <c r="K24" s="61"/>
      <c r="L24" s="218"/>
      <c r="M24" s="219"/>
      <c r="N24" s="219"/>
      <c r="O24" s="384"/>
      <c r="P24" s="385"/>
      <c r="Q24" s="385"/>
      <c r="R24" s="378"/>
      <c r="S24" s="379"/>
      <c r="T24" s="56"/>
    </row>
    <row r="25" spans="1:23" ht="16.7" customHeight="1" x14ac:dyDescent="0.2">
      <c r="A25" s="463"/>
      <c r="B25" s="454"/>
      <c r="C25" s="454"/>
      <c r="D25" s="454"/>
      <c r="E25" s="454"/>
      <c r="F25" s="454"/>
      <c r="G25" s="454"/>
      <c r="H25" s="454"/>
      <c r="I25" s="454"/>
      <c r="J25" s="454"/>
      <c r="K25" s="454"/>
      <c r="L25" s="464" t="s">
        <v>18</v>
      </c>
      <c r="M25" s="243"/>
      <c r="N25" s="243"/>
      <c r="O25" s="371">
        <f>SUM(O12:Q24)</f>
        <v>0</v>
      </c>
      <c r="P25" s="372"/>
      <c r="Q25" s="372"/>
      <c r="R25" s="465" t="s">
        <v>18</v>
      </c>
      <c r="S25" s="466"/>
      <c r="T25" s="17">
        <f>SUM(T12:T24)</f>
        <v>0</v>
      </c>
    </row>
    <row r="26" spans="1:23" ht="16.7" customHeight="1" x14ac:dyDescent="0.2">
      <c r="A26" s="467"/>
      <c r="B26" s="457"/>
      <c r="C26" s="457"/>
      <c r="D26" s="457"/>
      <c r="E26" s="457"/>
      <c r="F26" s="457"/>
      <c r="G26" s="457"/>
      <c r="H26" s="457"/>
      <c r="I26" s="457"/>
      <c r="J26" s="457"/>
      <c r="K26" s="457"/>
      <c r="L26" s="456" t="s">
        <v>21</v>
      </c>
      <c r="M26" s="457"/>
      <c r="N26" s="457"/>
      <c r="O26" s="362"/>
      <c r="P26" s="250"/>
      <c r="Q26" s="250"/>
      <c r="R26" s="468"/>
      <c r="S26" s="469"/>
      <c r="T26" s="470"/>
    </row>
    <row r="27" spans="1:23" s="16" customFormat="1" ht="10.5" customHeight="1" x14ac:dyDescent="0.2">
      <c r="A27" s="253"/>
      <c r="B27" s="253"/>
      <c r="C27" s="253"/>
      <c r="D27" s="253"/>
      <c r="E27" s="253"/>
      <c r="F27" s="253"/>
      <c r="G27" s="253"/>
      <c r="H27" s="253"/>
      <c r="I27" s="253"/>
      <c r="J27" s="253"/>
      <c r="K27" s="253"/>
      <c r="L27" s="253"/>
      <c r="M27" s="253"/>
      <c r="N27" s="253"/>
      <c r="O27" s="253"/>
      <c r="P27" s="253"/>
      <c r="Q27" s="253"/>
      <c r="R27" s="253"/>
      <c r="S27" s="253"/>
      <c r="T27" s="253"/>
      <c r="U27" s="70"/>
      <c r="V27" s="70"/>
      <c r="W27" s="88"/>
    </row>
    <row r="28" spans="1:23" ht="19.7" customHeight="1" x14ac:dyDescent="0.2">
      <c r="A28" s="456" t="s">
        <v>59</v>
      </c>
      <c r="B28" s="457"/>
      <c r="C28" s="457"/>
      <c r="D28" s="457"/>
      <c r="E28" s="457"/>
      <c r="F28" s="457"/>
      <c r="G28" s="457"/>
      <c r="H28" s="457"/>
      <c r="I28" s="457"/>
      <c r="J28" s="457"/>
      <c r="K28" s="457"/>
      <c r="L28" s="457"/>
      <c r="M28" s="457"/>
      <c r="N28" s="457"/>
      <c r="O28" s="458" t="s">
        <v>3</v>
      </c>
      <c r="P28" s="457"/>
      <c r="Q28" s="457"/>
      <c r="R28" s="459" t="s">
        <v>56</v>
      </c>
      <c r="S28" s="460"/>
      <c r="T28" s="54" t="s">
        <v>13</v>
      </c>
    </row>
    <row r="29" spans="1:23" ht="15.95" customHeight="1" x14ac:dyDescent="0.2">
      <c r="A29" s="440" t="s">
        <v>91</v>
      </c>
      <c r="B29" s="448"/>
      <c r="C29" s="448"/>
      <c r="D29" s="448"/>
      <c r="E29" s="448"/>
      <c r="F29" s="448"/>
      <c r="G29" s="448"/>
      <c r="H29" s="448"/>
      <c r="I29" s="448"/>
      <c r="J29" s="448"/>
      <c r="K29" s="448"/>
      <c r="L29" s="448"/>
      <c r="M29" s="448"/>
      <c r="N29" s="448"/>
      <c r="O29" s="365"/>
      <c r="P29" s="207"/>
      <c r="Q29" s="207"/>
      <c r="R29" s="461"/>
      <c r="S29" s="462"/>
      <c r="T29" s="18">
        <f>+O29*R29</f>
        <v>0</v>
      </c>
    </row>
    <row r="30" spans="1:23" ht="15.95" customHeight="1" x14ac:dyDescent="0.2">
      <c r="A30" s="435" t="s">
        <v>92</v>
      </c>
      <c r="B30" s="453"/>
      <c r="C30" s="453"/>
      <c r="D30" s="453"/>
      <c r="E30" s="453"/>
      <c r="F30" s="453"/>
      <c r="G30" s="453"/>
      <c r="H30" s="453"/>
      <c r="I30" s="453"/>
      <c r="J30" s="453"/>
      <c r="K30" s="453"/>
      <c r="L30" s="453"/>
      <c r="M30" s="453"/>
      <c r="N30" s="453"/>
      <c r="O30" s="365"/>
      <c r="P30" s="207"/>
      <c r="Q30" s="207"/>
      <c r="R30" s="461"/>
      <c r="S30" s="462"/>
      <c r="T30" s="18">
        <f>+O30*R30</f>
        <v>0</v>
      </c>
    </row>
    <row r="31" spans="1:23" ht="15.95" customHeight="1" x14ac:dyDescent="0.2">
      <c r="A31" s="471" t="s">
        <v>65</v>
      </c>
      <c r="B31" s="472"/>
      <c r="C31" s="472"/>
      <c r="D31" s="473" t="s">
        <v>15</v>
      </c>
      <c r="E31" s="243"/>
      <c r="F31" s="243"/>
      <c r="G31" s="243"/>
      <c r="H31" s="222"/>
      <c r="I31" s="223"/>
      <c r="J31" s="223"/>
      <c r="K31" s="223"/>
      <c r="L31" s="223"/>
      <c r="M31" s="223"/>
      <c r="N31" s="223"/>
      <c r="O31" s="354"/>
      <c r="P31" s="223"/>
      <c r="Q31" s="223"/>
      <c r="R31" s="355">
        <v>1</v>
      </c>
      <c r="S31" s="356"/>
      <c r="T31" s="19">
        <f>+O31*R31</f>
        <v>0</v>
      </c>
    </row>
    <row r="32" spans="1:23" ht="15.95" customHeight="1" x14ac:dyDescent="0.2">
      <c r="A32" s="474" t="s">
        <v>10</v>
      </c>
      <c r="B32" s="475"/>
      <c r="C32" s="475"/>
      <c r="D32" s="476" t="s">
        <v>88</v>
      </c>
      <c r="E32" s="476"/>
      <c r="F32" s="476"/>
      <c r="G32" s="477"/>
      <c r="H32" s="359"/>
      <c r="I32" s="360"/>
      <c r="J32" s="360"/>
      <c r="K32" s="360"/>
      <c r="L32" s="360"/>
      <c r="M32" s="360"/>
      <c r="N32" s="361"/>
      <c r="O32" s="362"/>
      <c r="P32" s="250"/>
      <c r="Q32" s="250"/>
      <c r="R32" s="363"/>
      <c r="S32" s="364"/>
      <c r="T32" s="22">
        <f>+O32*R32</f>
        <v>0</v>
      </c>
    </row>
    <row r="33" spans="1:23" s="16" customFormat="1" ht="10.5" customHeight="1" x14ac:dyDescent="0.2">
      <c r="A33" s="345"/>
      <c r="B33" s="345"/>
      <c r="C33" s="345"/>
      <c r="D33" s="345"/>
      <c r="E33" s="345"/>
      <c r="F33" s="345"/>
      <c r="G33" s="345"/>
      <c r="H33" s="345"/>
      <c r="I33" s="345"/>
      <c r="J33" s="345"/>
      <c r="K33" s="345"/>
      <c r="L33" s="345"/>
      <c r="M33" s="345"/>
      <c r="N33" s="345"/>
      <c r="O33" s="345"/>
      <c r="P33" s="345"/>
      <c r="Q33" s="345"/>
      <c r="R33" s="345"/>
      <c r="S33" s="345"/>
      <c r="T33" s="345"/>
      <c r="U33" s="70"/>
      <c r="V33" s="70"/>
      <c r="W33" s="88"/>
    </row>
    <row r="34" spans="1:23" ht="15.2" customHeight="1" x14ac:dyDescent="0.2">
      <c r="A34" s="480" t="s">
        <v>55</v>
      </c>
      <c r="B34" s="464"/>
      <c r="C34" s="464"/>
      <c r="D34" s="464"/>
      <c r="E34" s="464"/>
      <c r="F34" s="464"/>
      <c r="G34" s="464"/>
      <c r="H34" s="464"/>
      <c r="I34" s="464"/>
      <c r="J34" s="481"/>
      <c r="K34" s="485" t="s">
        <v>53</v>
      </c>
      <c r="L34" s="487" t="s">
        <v>56</v>
      </c>
      <c r="M34" s="458" t="s">
        <v>50</v>
      </c>
      <c r="N34" s="458"/>
      <c r="O34" s="458"/>
      <c r="P34" s="458"/>
      <c r="Q34" s="458"/>
      <c r="R34" s="458"/>
      <c r="S34" s="459"/>
      <c r="T34" s="458" t="s">
        <v>13</v>
      </c>
    </row>
    <row r="35" spans="1:23" ht="15.2" customHeight="1" x14ac:dyDescent="0.2">
      <c r="A35" s="482"/>
      <c r="B35" s="483"/>
      <c r="C35" s="483"/>
      <c r="D35" s="483"/>
      <c r="E35" s="483"/>
      <c r="F35" s="483"/>
      <c r="G35" s="483"/>
      <c r="H35" s="483"/>
      <c r="I35" s="483"/>
      <c r="J35" s="484"/>
      <c r="K35" s="486"/>
      <c r="L35" s="488"/>
      <c r="M35" s="489" t="s">
        <v>43</v>
      </c>
      <c r="N35" s="490"/>
      <c r="O35" s="491" t="s">
        <v>27</v>
      </c>
      <c r="P35" s="492"/>
      <c r="Q35" s="493"/>
      <c r="R35" s="494" t="s">
        <v>30</v>
      </c>
      <c r="S35" s="495"/>
      <c r="T35" s="457"/>
    </row>
    <row r="36" spans="1:23" ht="15.95" customHeight="1" x14ac:dyDescent="0.2">
      <c r="A36" s="431" t="s">
        <v>89</v>
      </c>
      <c r="B36" s="478"/>
      <c r="C36" s="478"/>
      <c r="D36" s="478"/>
      <c r="E36" s="478"/>
      <c r="F36" s="478"/>
      <c r="G36" s="478"/>
      <c r="H36" s="478"/>
      <c r="I36" s="478"/>
      <c r="J36" s="478"/>
      <c r="K36" s="67">
        <f>IF(V5=0,IF(V8&lt;12,IF(V8&gt;=6,1,0),0),0)</f>
        <v>0</v>
      </c>
      <c r="L36" s="92">
        <v>289</v>
      </c>
      <c r="M36" s="79"/>
      <c r="N36" s="89">
        <f>IF(K36&gt;0,(L36*0.2)*M36,0)</f>
        <v>0</v>
      </c>
      <c r="O36" s="79"/>
      <c r="P36" s="341">
        <f>IF(K36&gt;0,(+L36*0.3)*O36,0)</f>
        <v>0</v>
      </c>
      <c r="Q36" s="342"/>
      <c r="R36" s="78"/>
      <c r="S36" s="90">
        <f>ROUND(IF(K36&gt;0,(+L36*0.5)*R36,0),0)</f>
        <v>0</v>
      </c>
      <c r="T36" s="18">
        <f>ROUND(IF(((K36*L36)-N36-P36-S36)&lt;0,0,((K36*L36)-N36-P36-S36)),0)</f>
        <v>0</v>
      </c>
      <c r="U36" s="71"/>
    </row>
    <row r="37" spans="1:23" ht="15.95" customHeight="1" x14ac:dyDescent="0.2">
      <c r="A37" s="471" t="s">
        <v>90</v>
      </c>
      <c r="B37" s="479"/>
      <c r="C37" s="479"/>
      <c r="D37" s="479"/>
      <c r="E37" s="479"/>
      <c r="F37" s="479"/>
      <c r="G37" s="479"/>
      <c r="H37" s="479"/>
      <c r="I37" s="479"/>
      <c r="J37" s="479"/>
      <c r="K37" s="67">
        <f>IF(V5=0,IF(V8&gt;=12,1,0),0)</f>
        <v>0</v>
      </c>
      <c r="L37" s="93">
        <v>537</v>
      </c>
      <c r="M37" s="79"/>
      <c r="N37" s="89">
        <f>IF(K37&gt;0,(L37*0.2)*M37,0)</f>
        <v>0</v>
      </c>
      <c r="O37" s="87"/>
      <c r="P37" s="341">
        <f>IF(K37&gt;0,(+L37*0.3)*O37,0)</f>
        <v>0</v>
      </c>
      <c r="Q37" s="342"/>
      <c r="R37" s="27"/>
      <c r="S37" s="90">
        <f>ROUND(IF(K37&gt;0,(+L37*0.5)*R37,0),0)</f>
        <v>0</v>
      </c>
      <c r="T37" s="18">
        <f>ROUND(IF(((K37*L37)-N37-P37-S37)&lt;0,0,((K37*L37)-N37-P37-S37)),0)</f>
        <v>0</v>
      </c>
    </row>
    <row r="38" spans="1:23" ht="15.2" customHeight="1" x14ac:dyDescent="0.2">
      <c r="A38" s="467" t="s">
        <v>74</v>
      </c>
      <c r="B38" s="457"/>
      <c r="C38" s="457"/>
      <c r="D38" s="457"/>
      <c r="E38" s="457"/>
      <c r="F38" s="457"/>
      <c r="G38" s="457"/>
      <c r="H38" s="457"/>
      <c r="I38" s="457"/>
      <c r="J38" s="457"/>
      <c r="K38" s="457"/>
      <c r="L38" s="457"/>
      <c r="M38" s="457"/>
      <c r="N38" s="457"/>
      <c r="O38" s="457"/>
      <c r="P38" s="457"/>
      <c r="Q38" s="457"/>
      <c r="R38" s="457"/>
      <c r="S38" s="457"/>
      <c r="T38" s="457"/>
    </row>
    <row r="39" spans="1:23" s="16" customFormat="1" ht="10.5" customHeight="1" x14ac:dyDescent="0.2">
      <c r="A39" s="253"/>
      <c r="B39" s="253"/>
      <c r="C39" s="253"/>
      <c r="D39" s="253"/>
      <c r="E39" s="253"/>
      <c r="F39" s="253"/>
      <c r="G39" s="253"/>
      <c r="H39" s="253"/>
      <c r="I39" s="253"/>
      <c r="J39" s="253"/>
      <c r="K39" s="253"/>
      <c r="L39" s="253"/>
      <c r="M39" s="253"/>
      <c r="N39" s="253"/>
      <c r="O39" s="253"/>
      <c r="P39" s="253"/>
      <c r="Q39" s="253"/>
      <c r="R39" s="253"/>
      <c r="S39" s="253"/>
      <c r="T39" s="253"/>
      <c r="U39" s="70"/>
      <c r="V39" s="70"/>
      <c r="W39" s="88"/>
    </row>
    <row r="40" spans="1:23" ht="18.95" customHeight="1" x14ac:dyDescent="0.2">
      <c r="A40" s="456" t="s">
        <v>17</v>
      </c>
      <c r="B40" s="457"/>
      <c r="C40" s="457"/>
      <c r="D40" s="457"/>
      <c r="E40" s="457"/>
      <c r="F40" s="457"/>
      <c r="G40" s="457"/>
      <c r="H40" s="457"/>
      <c r="I40" s="457"/>
      <c r="J40" s="457"/>
      <c r="K40" s="457"/>
      <c r="L40" s="457"/>
      <c r="M40" s="457"/>
      <c r="N40" s="457"/>
      <c r="O40" s="457"/>
      <c r="P40" s="457"/>
      <c r="Q40" s="457"/>
      <c r="R40" s="457"/>
      <c r="S40" s="457"/>
      <c r="T40" s="457"/>
    </row>
    <row r="41" spans="1:23" ht="15.95" customHeight="1" x14ac:dyDescent="0.2">
      <c r="A41" s="496" t="s">
        <v>35</v>
      </c>
      <c r="B41" s="497"/>
      <c r="C41" s="497"/>
      <c r="D41" s="497"/>
      <c r="E41" s="497"/>
      <c r="F41" s="497"/>
      <c r="G41" s="497"/>
      <c r="H41" s="497"/>
      <c r="I41" s="497"/>
      <c r="J41" s="497"/>
      <c r="K41" s="498" t="s">
        <v>49</v>
      </c>
      <c r="L41" s="497"/>
      <c r="M41" s="498" t="s">
        <v>45</v>
      </c>
      <c r="N41" s="497"/>
      <c r="O41" s="497"/>
      <c r="P41" s="497"/>
      <c r="Q41" s="499"/>
      <c r="R41" s="458" t="s">
        <v>47</v>
      </c>
      <c r="S41" s="458"/>
      <c r="T41" s="500" t="s">
        <v>13</v>
      </c>
    </row>
    <row r="42" spans="1:23" ht="15.95" customHeight="1" x14ac:dyDescent="0.2">
      <c r="A42" s="440" t="s">
        <v>20</v>
      </c>
      <c r="B42" s="448"/>
      <c r="C42" s="448"/>
      <c r="D42" s="448"/>
      <c r="E42" s="448"/>
      <c r="F42" s="448"/>
      <c r="G42" s="448"/>
      <c r="H42" s="448"/>
      <c r="I42" s="448"/>
      <c r="J42" s="448"/>
      <c r="K42" s="502"/>
      <c r="L42" s="448"/>
      <c r="M42" s="503" t="s">
        <v>11</v>
      </c>
      <c r="N42" s="504"/>
      <c r="O42" s="59" t="s">
        <v>2</v>
      </c>
      <c r="P42" s="505" t="s">
        <v>5</v>
      </c>
      <c r="Q42" s="402"/>
      <c r="R42" s="458"/>
      <c r="S42" s="458"/>
      <c r="T42" s="501"/>
    </row>
    <row r="43" spans="1:23" ht="15.95" customHeight="1" x14ac:dyDescent="0.2">
      <c r="A43" s="317"/>
      <c r="B43" s="317"/>
      <c r="C43" s="317"/>
      <c r="D43" s="317"/>
      <c r="E43" s="317"/>
      <c r="F43" s="317"/>
      <c r="G43" s="317"/>
      <c r="H43" s="317"/>
      <c r="I43" s="317"/>
      <c r="J43" s="317"/>
      <c r="K43" s="318"/>
      <c r="L43" s="317"/>
      <c r="M43" s="319"/>
      <c r="N43" s="320"/>
      <c r="O43" s="8" t="s">
        <v>2</v>
      </c>
      <c r="P43" s="321"/>
      <c r="Q43" s="322"/>
      <c r="R43" s="307"/>
      <c r="S43" s="307"/>
      <c r="T43" s="73"/>
    </row>
    <row r="44" spans="1:23" ht="15.2" customHeight="1" x14ac:dyDescent="0.2">
      <c r="A44" s="317"/>
      <c r="B44" s="317"/>
      <c r="C44" s="317"/>
      <c r="D44" s="317"/>
      <c r="E44" s="317"/>
      <c r="F44" s="317"/>
      <c r="G44" s="317"/>
      <c r="H44" s="317"/>
      <c r="I44" s="317"/>
      <c r="J44" s="317"/>
      <c r="K44" s="323"/>
      <c r="L44" s="317"/>
      <c r="M44" s="319"/>
      <c r="N44" s="320"/>
      <c r="O44" s="8" t="s">
        <v>2</v>
      </c>
      <c r="P44" s="321"/>
      <c r="Q44" s="322"/>
      <c r="R44" s="307"/>
      <c r="S44" s="307"/>
      <c r="T44" s="73"/>
    </row>
    <row r="45" spans="1:23" ht="15.95" customHeight="1" x14ac:dyDescent="0.2">
      <c r="A45" s="301"/>
      <c r="B45" s="301"/>
      <c r="C45" s="301"/>
      <c r="D45" s="301"/>
      <c r="E45" s="301"/>
      <c r="F45" s="301"/>
      <c r="G45" s="301"/>
      <c r="H45" s="301"/>
      <c r="I45" s="301"/>
      <c r="J45" s="301"/>
      <c r="K45" s="302"/>
      <c r="L45" s="301"/>
      <c r="M45" s="303"/>
      <c r="N45" s="304"/>
      <c r="O45" s="26" t="s">
        <v>2</v>
      </c>
      <c r="P45" s="305"/>
      <c r="Q45" s="306"/>
      <c r="R45" s="307"/>
      <c r="S45" s="307"/>
      <c r="T45" s="74"/>
    </row>
    <row r="46" spans="1:23" ht="15.95" customHeight="1" x14ac:dyDescent="0.2">
      <c r="A46" s="308"/>
      <c r="B46" s="308"/>
      <c r="C46" s="308"/>
      <c r="D46" s="308"/>
      <c r="E46" s="308"/>
      <c r="F46" s="308"/>
      <c r="G46" s="308"/>
      <c r="H46" s="308"/>
      <c r="I46" s="308"/>
      <c r="J46" s="308"/>
      <c r="K46" s="309"/>
      <c r="L46" s="310"/>
      <c r="M46" s="311"/>
      <c r="N46" s="312"/>
      <c r="O46" s="31" t="s">
        <v>2</v>
      </c>
      <c r="P46" s="313"/>
      <c r="Q46" s="314"/>
      <c r="R46" s="315"/>
      <c r="S46" s="316"/>
      <c r="T46" s="21"/>
    </row>
    <row r="47" spans="1:23" s="16" customFormat="1" ht="10.5" customHeight="1" x14ac:dyDescent="0.2">
      <c r="A47" s="292"/>
      <c r="B47" s="292"/>
      <c r="C47" s="292"/>
      <c r="D47" s="292"/>
      <c r="E47" s="292"/>
      <c r="F47" s="292"/>
      <c r="G47" s="292"/>
      <c r="H47" s="292"/>
      <c r="I47" s="292"/>
      <c r="J47" s="292"/>
      <c r="K47" s="292"/>
      <c r="L47" s="292"/>
      <c r="M47" s="292"/>
      <c r="N47" s="292"/>
      <c r="O47" s="292"/>
      <c r="P47" s="292"/>
      <c r="Q47" s="292"/>
      <c r="R47" s="292"/>
      <c r="S47" s="292"/>
      <c r="T47" s="292"/>
      <c r="U47" s="70"/>
      <c r="V47" s="70"/>
      <c r="W47" s="88"/>
    </row>
    <row r="48" spans="1:23" ht="15.2" customHeight="1" x14ac:dyDescent="0.2">
      <c r="A48" s="506" t="s">
        <v>44</v>
      </c>
      <c r="B48" s="507"/>
      <c r="C48" s="507"/>
      <c r="D48" s="507"/>
      <c r="E48" s="507"/>
      <c r="F48" s="507"/>
      <c r="G48" s="507"/>
      <c r="H48" s="508"/>
      <c r="I48" s="512" t="s">
        <v>87</v>
      </c>
      <c r="J48" s="513"/>
      <c r="K48" s="55"/>
      <c r="L48" s="55"/>
      <c r="M48" s="458" t="s">
        <v>77</v>
      </c>
      <c r="N48" s="457"/>
      <c r="O48" s="457"/>
      <c r="P48" s="457"/>
      <c r="Q48" s="457"/>
      <c r="R48" s="457"/>
      <c r="S48" s="457"/>
      <c r="T48" s="458" t="s">
        <v>13</v>
      </c>
    </row>
    <row r="49" spans="1:23" ht="15.95" customHeight="1" x14ac:dyDescent="0.2">
      <c r="A49" s="509"/>
      <c r="B49" s="510"/>
      <c r="C49" s="510"/>
      <c r="D49" s="510"/>
      <c r="E49" s="510"/>
      <c r="F49" s="510"/>
      <c r="G49" s="510"/>
      <c r="H49" s="511"/>
      <c r="I49" s="299">
        <f>IF(V5&gt;0,T5,0)</f>
        <v>0</v>
      </c>
      <c r="J49" s="300"/>
      <c r="K49" s="54" t="s">
        <v>53</v>
      </c>
      <c r="L49" s="54" t="s">
        <v>76</v>
      </c>
      <c r="M49" s="458" t="s">
        <v>43</v>
      </c>
      <c r="N49" s="457"/>
      <c r="O49" s="458" t="s">
        <v>27</v>
      </c>
      <c r="P49" s="457"/>
      <c r="Q49" s="457"/>
      <c r="R49" s="459" t="s">
        <v>30</v>
      </c>
      <c r="S49" s="460"/>
      <c r="T49" s="457"/>
    </row>
    <row r="50" spans="1:23" ht="15.95" customHeight="1" x14ac:dyDescent="0.2">
      <c r="A50" s="441"/>
      <c r="B50" s="523" t="s">
        <v>75</v>
      </c>
      <c r="C50" s="409"/>
      <c r="D50" s="409"/>
      <c r="E50" s="440" t="s">
        <v>24</v>
      </c>
      <c r="F50" s="448"/>
      <c r="G50" s="448"/>
      <c r="H50" s="448"/>
      <c r="I50" s="448"/>
      <c r="J50" s="448"/>
      <c r="K50" s="67"/>
      <c r="L50" s="91">
        <v>569</v>
      </c>
      <c r="M50" s="81"/>
      <c r="N50" s="98">
        <f>IF(K50&gt;0,(L50*0.2)*M50,0)</f>
        <v>0</v>
      </c>
      <c r="O50" s="94"/>
      <c r="P50" s="286">
        <f>IF(K50&gt;0,(+L50*0.3)*O50,0)</f>
        <v>0</v>
      </c>
      <c r="Q50" s="287"/>
      <c r="R50" s="80"/>
      <c r="S50" s="90">
        <f>IF(K50&gt;0,(+L50*0.5)*R50,0)</f>
        <v>0</v>
      </c>
      <c r="T50" s="18">
        <f>ROUND(IF(((K50*L50)-N50-P50-S50)&lt;0,0,((K50*L50)-N50-P50-S50)),0)</f>
        <v>0</v>
      </c>
    </row>
    <row r="51" spans="1:23" ht="15.95" customHeight="1" x14ac:dyDescent="0.2">
      <c r="A51" s="441"/>
      <c r="B51" s="523"/>
      <c r="C51" s="409"/>
      <c r="D51" s="409"/>
      <c r="E51" s="435" t="s">
        <v>37</v>
      </c>
      <c r="F51" s="453"/>
      <c r="G51" s="453"/>
      <c r="H51" s="453"/>
      <c r="I51" s="453"/>
      <c r="J51" s="453"/>
      <c r="K51" s="85"/>
      <c r="L51" s="100">
        <v>159</v>
      </c>
      <c r="M51" s="81"/>
      <c r="N51" s="98">
        <f t="shared" ref="N51" si="0">IF(K51&gt;0,(L51*0.2)*M51,0)</f>
        <v>0</v>
      </c>
      <c r="O51" s="83"/>
      <c r="P51" s="286">
        <f t="shared" ref="P51" si="1">IF(K51&gt;0,(+L51*0.3)*O51,0)</f>
        <v>0</v>
      </c>
      <c r="Q51" s="287"/>
      <c r="R51" s="5"/>
      <c r="S51" s="90">
        <f t="shared" ref="S51" si="2">IF(K51&gt;0,(+L51*0.5)*R51,0)</f>
        <v>0</v>
      </c>
      <c r="T51" s="18">
        <f>ROUND(IF(((K51*L51)-N51-P51-S51)&lt;0,0,((K51*L51)-N51-P51-S51)),0)</f>
        <v>0</v>
      </c>
    </row>
    <row r="52" spans="1:23" ht="15.95" customHeight="1" x14ac:dyDescent="0.2">
      <c r="A52" s="522"/>
      <c r="B52" s="243"/>
      <c r="C52" s="243"/>
      <c r="D52" s="243"/>
      <c r="E52" s="435" t="s">
        <v>67</v>
      </c>
      <c r="F52" s="453"/>
      <c r="G52" s="453"/>
      <c r="H52" s="453"/>
      <c r="I52" s="453"/>
      <c r="J52" s="453"/>
      <c r="K52" s="85"/>
      <c r="L52" s="95">
        <v>88</v>
      </c>
      <c r="M52" s="81"/>
      <c r="N52" s="98">
        <f t="shared" ref="N52:N53" si="3">IF(K52&gt;0,(L52*0.2)*M52,0)</f>
        <v>0</v>
      </c>
      <c r="O52" s="83"/>
      <c r="P52" s="286">
        <f t="shared" ref="P52:P53" si="4">IF(K52&gt;0,(+L52*0.3)*O52,0)</f>
        <v>0</v>
      </c>
      <c r="Q52" s="287"/>
      <c r="R52" s="5"/>
      <c r="S52" s="90">
        <f t="shared" ref="S52:S53" si="5">IF(K52&gt;0,(+L52*0.5)*R52,0)</f>
        <v>0</v>
      </c>
      <c r="T52" s="18">
        <f>ROUND(IF(((K52*L52)-N52-P52-S52)&lt;0,0,((K52*L52)-N52-P52-S52)),0)</f>
        <v>0</v>
      </c>
    </row>
    <row r="53" spans="1:23" ht="16.7" customHeight="1" x14ac:dyDescent="0.2">
      <c r="A53" s="472"/>
      <c r="B53" s="243"/>
      <c r="C53" s="243"/>
      <c r="D53" s="243"/>
      <c r="E53" s="222"/>
      <c r="F53" s="223"/>
      <c r="G53" s="223"/>
      <c r="H53" s="223"/>
      <c r="I53" s="223"/>
      <c r="J53" s="223"/>
      <c r="K53" s="84"/>
      <c r="L53" s="96"/>
      <c r="M53" s="82"/>
      <c r="N53" s="98">
        <f t="shared" si="3"/>
        <v>0</v>
      </c>
      <c r="O53" s="84"/>
      <c r="P53" s="286">
        <f t="shared" si="4"/>
        <v>0</v>
      </c>
      <c r="Q53" s="287"/>
      <c r="R53" s="27"/>
      <c r="S53" s="90">
        <f t="shared" si="5"/>
        <v>0</v>
      </c>
      <c r="T53" s="18">
        <f>ROUND(IF(((K53*L53)-N53-P53-S53)&lt;0,0,((K53*L53)-N53-P53-S53)),0)</f>
        <v>0</v>
      </c>
    </row>
    <row r="54" spans="1:23" ht="15.2" customHeight="1" x14ac:dyDescent="0.2">
      <c r="A54" s="514" t="s">
        <v>95</v>
      </c>
      <c r="B54" s="515"/>
      <c r="C54" s="515"/>
      <c r="D54" s="515"/>
      <c r="E54" s="515"/>
      <c r="F54" s="515"/>
      <c r="G54" s="515"/>
      <c r="H54" s="515"/>
      <c r="I54" s="515"/>
      <c r="J54" s="515"/>
      <c r="K54" s="515"/>
      <c r="L54" s="515"/>
      <c r="M54" s="515"/>
      <c r="N54" s="515"/>
      <c r="O54" s="515"/>
      <c r="P54" s="515"/>
      <c r="Q54" s="515"/>
      <c r="R54" s="515"/>
      <c r="S54" s="515"/>
      <c r="T54" s="516"/>
    </row>
    <row r="55" spans="1:23" ht="15.2" customHeight="1" x14ac:dyDescent="0.2">
      <c r="A55" s="517" t="s">
        <v>96</v>
      </c>
      <c r="B55" s="409"/>
      <c r="C55" s="409"/>
      <c r="D55" s="409"/>
      <c r="E55" s="409"/>
      <c r="F55" s="409"/>
      <c r="G55" s="409"/>
      <c r="H55" s="409"/>
      <c r="I55" s="409"/>
      <c r="J55" s="409"/>
      <c r="K55" s="409"/>
      <c r="L55" s="409"/>
      <c r="M55" s="409"/>
      <c r="N55" s="409"/>
      <c r="O55" s="409"/>
      <c r="P55" s="409"/>
      <c r="Q55" s="409"/>
      <c r="R55" s="409"/>
      <c r="S55" s="409"/>
      <c r="T55" s="518"/>
    </row>
    <row r="56" spans="1:23" ht="15.2" customHeight="1" x14ac:dyDescent="0.2">
      <c r="A56" s="519" t="s">
        <v>94</v>
      </c>
      <c r="B56" s="520"/>
      <c r="C56" s="520"/>
      <c r="D56" s="520"/>
      <c r="E56" s="520"/>
      <c r="F56" s="520"/>
      <c r="G56" s="520"/>
      <c r="H56" s="520"/>
      <c r="I56" s="520"/>
      <c r="J56" s="520"/>
      <c r="K56" s="520"/>
      <c r="L56" s="520"/>
      <c r="M56" s="520"/>
      <c r="N56" s="520"/>
      <c r="O56" s="520"/>
      <c r="P56" s="520"/>
      <c r="Q56" s="520"/>
      <c r="R56" s="520"/>
      <c r="S56" s="520"/>
      <c r="T56" s="521"/>
    </row>
    <row r="57" spans="1:23" ht="10.5" customHeight="1" x14ac:dyDescent="0.2">
      <c r="A57" s="253"/>
      <c r="B57" s="253"/>
      <c r="C57" s="253"/>
      <c r="D57" s="253"/>
      <c r="E57" s="253"/>
      <c r="F57" s="253"/>
      <c r="G57" s="253"/>
      <c r="H57" s="253"/>
      <c r="I57" s="253"/>
      <c r="J57" s="253"/>
      <c r="K57" s="253"/>
      <c r="L57" s="253"/>
      <c r="M57" s="253"/>
      <c r="N57" s="253"/>
      <c r="O57" s="253"/>
      <c r="P57" s="253"/>
      <c r="Q57" s="253"/>
      <c r="R57" s="253"/>
      <c r="S57" s="253"/>
      <c r="T57" s="253"/>
    </row>
    <row r="58" spans="1:23" ht="21.2" customHeight="1" x14ac:dyDescent="0.2">
      <c r="A58" s="456" t="s">
        <v>63</v>
      </c>
      <c r="B58" s="457"/>
      <c r="C58" s="457"/>
      <c r="D58" s="457"/>
      <c r="E58" s="457"/>
      <c r="F58" s="457"/>
      <c r="G58" s="457"/>
      <c r="H58" s="457"/>
      <c r="I58" s="457"/>
      <c r="J58" s="457"/>
      <c r="K58" s="457"/>
      <c r="L58" s="457"/>
      <c r="M58" s="457"/>
      <c r="N58" s="457"/>
      <c r="O58" s="458" t="s">
        <v>53</v>
      </c>
      <c r="P58" s="457"/>
      <c r="Q58" s="457"/>
      <c r="R58" s="459" t="s">
        <v>56</v>
      </c>
      <c r="S58" s="460"/>
      <c r="T58" s="54" t="s">
        <v>13</v>
      </c>
    </row>
    <row r="59" spans="1:23" ht="15.95" customHeight="1" x14ac:dyDescent="0.2">
      <c r="A59" s="467" t="s">
        <v>4</v>
      </c>
      <c r="B59" s="467"/>
      <c r="C59" s="467"/>
      <c r="D59" s="467"/>
      <c r="E59" s="467"/>
      <c r="F59" s="467"/>
      <c r="G59" s="467"/>
      <c r="H59" s="467"/>
      <c r="I59" s="467"/>
      <c r="J59" s="467"/>
      <c r="K59" s="467"/>
      <c r="L59" s="467"/>
      <c r="M59" s="467"/>
      <c r="N59" s="467"/>
      <c r="O59" s="258"/>
      <c r="P59" s="259"/>
      <c r="Q59" s="259"/>
      <c r="R59" s="278">
        <v>430</v>
      </c>
      <c r="S59" s="279"/>
      <c r="T59" s="22">
        <f>+O59*R59</f>
        <v>0</v>
      </c>
    </row>
    <row r="60" spans="1:23" s="16" customFormat="1" ht="10.5" customHeight="1" x14ac:dyDescent="0.2">
      <c r="A60" s="253"/>
      <c r="B60" s="253"/>
      <c r="C60" s="253"/>
      <c r="D60" s="253"/>
      <c r="E60" s="253"/>
      <c r="F60" s="253"/>
      <c r="G60" s="253"/>
      <c r="H60" s="253"/>
      <c r="I60" s="253"/>
      <c r="J60" s="253"/>
      <c r="K60" s="253"/>
      <c r="L60" s="253"/>
      <c r="M60" s="253"/>
      <c r="N60" s="253"/>
      <c r="O60" s="253"/>
      <c r="P60" s="253"/>
      <c r="Q60" s="253"/>
      <c r="R60" s="253"/>
      <c r="S60" s="253"/>
      <c r="T60" s="253"/>
      <c r="U60" s="70"/>
      <c r="V60" s="70"/>
      <c r="W60" s="88"/>
    </row>
    <row r="61" spans="1:23" ht="21.2" customHeight="1" x14ac:dyDescent="0.2">
      <c r="A61" s="456" t="s">
        <v>41</v>
      </c>
      <c r="B61" s="457"/>
      <c r="C61" s="457"/>
      <c r="D61" s="457"/>
      <c r="E61" s="457"/>
      <c r="F61" s="457"/>
      <c r="G61" s="457"/>
      <c r="H61" s="457"/>
      <c r="I61" s="457"/>
      <c r="J61" s="457"/>
      <c r="K61" s="457"/>
      <c r="L61" s="457"/>
      <c r="M61" s="457"/>
      <c r="N61" s="457"/>
      <c r="O61" s="457"/>
      <c r="P61" s="457"/>
      <c r="Q61" s="457"/>
      <c r="R61" s="524" t="s">
        <v>39</v>
      </c>
      <c r="S61" s="524"/>
      <c r="T61" s="97" t="s">
        <v>13</v>
      </c>
    </row>
    <row r="62" spans="1:23" ht="16.7" customHeight="1" x14ac:dyDescent="0.2">
      <c r="A62" s="218"/>
      <c r="B62" s="219"/>
      <c r="C62" s="219"/>
      <c r="D62" s="219"/>
      <c r="E62" s="219"/>
      <c r="F62" s="219"/>
      <c r="G62" s="219"/>
      <c r="H62" s="219"/>
      <c r="I62" s="219"/>
      <c r="J62" s="219"/>
      <c r="K62" s="219"/>
      <c r="L62" s="219"/>
      <c r="M62" s="219"/>
      <c r="N62" s="219"/>
      <c r="O62" s="219"/>
      <c r="P62" s="219"/>
      <c r="Q62" s="219"/>
      <c r="R62" s="220"/>
      <c r="S62" s="221"/>
      <c r="T62" s="56"/>
    </row>
    <row r="63" spans="1:23" ht="16.7" customHeight="1" x14ac:dyDescent="0.2">
      <c r="A63" s="218"/>
      <c r="B63" s="219"/>
      <c r="C63" s="219"/>
      <c r="D63" s="219"/>
      <c r="E63" s="219"/>
      <c r="F63" s="219"/>
      <c r="G63" s="219"/>
      <c r="H63" s="219"/>
      <c r="I63" s="219"/>
      <c r="J63" s="219"/>
      <c r="K63" s="219"/>
      <c r="L63" s="219"/>
      <c r="M63" s="219"/>
      <c r="N63" s="219"/>
      <c r="O63" s="219"/>
      <c r="P63" s="219"/>
      <c r="Q63" s="219"/>
      <c r="R63" s="220"/>
      <c r="S63" s="221"/>
      <c r="T63" s="56"/>
    </row>
    <row r="64" spans="1:23" ht="16.7" customHeight="1" x14ac:dyDescent="0.2">
      <c r="A64" s="222"/>
      <c r="B64" s="223"/>
      <c r="C64" s="223"/>
      <c r="D64" s="223"/>
      <c r="E64" s="223"/>
      <c r="F64" s="223"/>
      <c r="G64" s="223"/>
      <c r="H64" s="223"/>
      <c r="I64" s="223"/>
      <c r="J64" s="223"/>
      <c r="K64" s="223"/>
      <c r="L64" s="223"/>
      <c r="M64" s="223"/>
      <c r="N64" s="223"/>
      <c r="O64" s="223"/>
      <c r="P64" s="223"/>
      <c r="Q64" s="223"/>
      <c r="R64" s="224"/>
      <c r="S64" s="225"/>
      <c r="T64" s="57"/>
    </row>
    <row r="65" spans="1:23" ht="16.7" customHeight="1" x14ac:dyDescent="0.2">
      <c r="A65" s="249"/>
      <c r="B65" s="250"/>
      <c r="C65" s="250"/>
      <c r="D65" s="250"/>
      <c r="E65" s="250"/>
      <c r="F65" s="250"/>
      <c r="G65" s="250"/>
      <c r="H65" s="250"/>
      <c r="I65" s="250"/>
      <c r="J65" s="250"/>
      <c r="K65" s="250"/>
      <c r="L65" s="250"/>
      <c r="M65" s="250"/>
      <c r="N65" s="250"/>
      <c r="O65" s="250"/>
      <c r="P65" s="250"/>
      <c r="Q65" s="250"/>
      <c r="R65" s="251"/>
      <c r="S65" s="252"/>
      <c r="T65" s="21"/>
    </row>
    <row r="66" spans="1:23" s="16" customFormat="1" ht="10.5" customHeight="1" x14ac:dyDescent="0.2">
      <c r="A66" s="253"/>
      <c r="B66" s="253"/>
      <c r="C66" s="253"/>
      <c r="D66" s="253"/>
      <c r="E66" s="253"/>
      <c r="F66" s="253"/>
      <c r="G66" s="253"/>
      <c r="H66" s="253"/>
      <c r="I66" s="253"/>
      <c r="J66" s="253"/>
      <c r="K66" s="253"/>
      <c r="L66" s="253"/>
      <c r="M66" s="253"/>
      <c r="N66" s="253"/>
      <c r="O66" s="253"/>
      <c r="P66" s="253"/>
      <c r="Q66" s="253"/>
      <c r="R66" s="253"/>
      <c r="S66" s="253"/>
      <c r="T66" s="253"/>
      <c r="U66" s="70"/>
      <c r="V66" s="70"/>
      <c r="W66" s="88"/>
    </row>
    <row r="67" spans="1:23" ht="18.95" customHeight="1" x14ac:dyDescent="0.2">
      <c r="A67" s="456" t="s">
        <v>23</v>
      </c>
      <c r="B67" s="457"/>
      <c r="C67" s="457"/>
      <c r="D67" s="457"/>
      <c r="E67" s="457"/>
      <c r="F67" s="457"/>
      <c r="G67" s="457"/>
      <c r="H67" s="457"/>
      <c r="I67" s="457"/>
      <c r="J67" s="457"/>
      <c r="K67" s="457"/>
      <c r="L67" s="457"/>
      <c r="M67" s="457"/>
      <c r="N67" s="457"/>
      <c r="O67" s="457"/>
      <c r="P67" s="457"/>
      <c r="Q67" s="457"/>
      <c r="R67" s="457"/>
      <c r="S67" s="457"/>
      <c r="T67" s="33">
        <f>+T25+SUM(T29:T32)+SUM(T36:T37)+SUM(T50:T53)+T59+SUM(T43:T46)+SUM(T62:T65)</f>
        <v>0</v>
      </c>
    </row>
    <row r="68" spans="1:23" ht="18.2" customHeight="1" x14ac:dyDescent="0.2">
      <c r="A68" s="440" t="s">
        <v>6</v>
      </c>
      <c r="B68" s="448"/>
      <c r="C68" s="448"/>
      <c r="D68" s="448"/>
      <c r="E68" s="448"/>
      <c r="F68" s="448"/>
      <c r="G68" s="448"/>
      <c r="H68" s="217"/>
      <c r="I68" s="207"/>
      <c r="J68" s="207"/>
      <c r="K68" s="207"/>
      <c r="L68" s="207"/>
      <c r="M68" s="207"/>
      <c r="N68" s="207"/>
      <c r="O68" s="207"/>
      <c r="P68" s="207"/>
      <c r="Q68" s="207"/>
      <c r="R68" s="207"/>
      <c r="S68" s="207"/>
      <c r="T68" s="58"/>
    </row>
    <row r="69" spans="1:23" ht="15.95" customHeight="1" x14ac:dyDescent="0.2">
      <c r="A69" s="435" t="s">
        <v>22</v>
      </c>
      <c r="B69" s="453"/>
      <c r="C69" s="453"/>
      <c r="D69" s="453"/>
      <c r="E69" s="453"/>
      <c r="F69" s="453"/>
      <c r="G69" s="453"/>
      <c r="H69" s="218"/>
      <c r="I69" s="219"/>
      <c r="J69" s="219"/>
      <c r="K69" s="219"/>
      <c r="L69" s="219"/>
      <c r="M69" s="219"/>
      <c r="N69" s="219"/>
      <c r="O69" s="219"/>
      <c r="P69" s="219"/>
      <c r="Q69" s="219"/>
      <c r="R69" s="219"/>
      <c r="S69" s="219"/>
      <c r="T69" s="56"/>
    </row>
    <row r="70" spans="1:23" ht="18.95" customHeight="1" x14ac:dyDescent="0.2">
      <c r="A70" s="430" t="s">
        <v>46</v>
      </c>
      <c r="B70" s="453"/>
      <c r="C70" s="453"/>
      <c r="D70" s="453"/>
      <c r="E70" s="453"/>
      <c r="F70" s="453"/>
      <c r="G70" s="453"/>
      <c r="H70" s="453"/>
      <c r="I70" s="453"/>
      <c r="J70" s="453"/>
      <c r="K70" s="453"/>
      <c r="L70" s="453"/>
      <c r="M70" s="453"/>
      <c r="N70" s="453"/>
      <c r="O70" s="453"/>
      <c r="P70" s="453"/>
      <c r="Q70" s="453"/>
      <c r="R70" s="453"/>
      <c r="S70" s="453"/>
      <c r="T70" s="10">
        <f>+T67-SUM(T68:T69)</f>
        <v>0</v>
      </c>
    </row>
    <row r="71" spans="1:23" ht="10.7" customHeight="1" x14ac:dyDescent="0.2">
      <c r="A71" s="242"/>
      <c r="B71" s="243"/>
      <c r="C71" s="243"/>
      <c r="D71" s="243"/>
      <c r="E71" s="243"/>
      <c r="F71" s="243"/>
      <c r="G71" s="243"/>
      <c r="H71" s="243"/>
      <c r="I71" s="243"/>
      <c r="J71" s="243"/>
      <c r="K71" s="243"/>
      <c r="L71" s="243"/>
      <c r="M71" s="243"/>
      <c r="N71" s="244"/>
      <c r="O71" s="244"/>
      <c r="P71" s="244"/>
      <c r="Q71" s="244"/>
      <c r="R71" s="244"/>
      <c r="S71" s="244"/>
      <c r="T71" s="244"/>
    </row>
    <row r="72" spans="1:23" s="110" customFormat="1" ht="15.75" customHeight="1" x14ac:dyDescent="0.2">
      <c r="A72" s="101"/>
      <c r="B72" s="467" t="s">
        <v>61</v>
      </c>
      <c r="C72" s="467"/>
      <c r="D72" s="101"/>
      <c r="E72" s="525" t="s">
        <v>42</v>
      </c>
      <c r="F72" s="526"/>
      <c r="G72" s="526"/>
      <c r="H72" s="526"/>
      <c r="I72" s="526"/>
      <c r="J72" s="527"/>
      <c r="K72" s="105"/>
      <c r="L72" s="528" t="s">
        <v>100</v>
      </c>
      <c r="M72" s="528"/>
      <c r="N72" s="528"/>
      <c r="O72" s="528"/>
      <c r="P72" s="528"/>
      <c r="Q72" s="528"/>
      <c r="R72" s="528"/>
      <c r="S72" s="528"/>
      <c r="T72" s="528"/>
      <c r="U72" s="108"/>
      <c r="V72" s="108"/>
      <c r="W72" s="109"/>
    </row>
    <row r="73" spans="1:23" s="110" customFormat="1" ht="15.75" customHeight="1" x14ac:dyDescent="0.2">
      <c r="A73" s="529" t="s">
        <v>98</v>
      </c>
      <c r="B73" s="529"/>
      <c r="C73" s="529"/>
      <c r="D73" s="529"/>
      <c r="E73" s="529"/>
      <c r="F73" s="229"/>
      <c r="G73" s="230"/>
      <c r="H73" s="230"/>
      <c r="I73" s="230"/>
      <c r="J73" s="231"/>
      <c r="K73" s="105"/>
      <c r="L73" s="107"/>
      <c r="M73" s="530" t="s">
        <v>99</v>
      </c>
      <c r="N73" s="531"/>
      <c r="O73" s="532"/>
      <c r="P73" s="235"/>
      <c r="Q73" s="236"/>
      <c r="R73" s="528" t="s">
        <v>101</v>
      </c>
      <c r="S73" s="528"/>
      <c r="T73" s="528"/>
      <c r="U73" s="108"/>
      <c r="V73" s="108"/>
      <c r="W73" s="109"/>
    </row>
    <row r="74" spans="1:23" x14ac:dyDescent="0.2">
      <c r="A74" s="533" t="s">
        <v>26</v>
      </c>
      <c r="B74" s="534"/>
      <c r="C74" s="534"/>
      <c r="D74" s="535"/>
      <c r="E74" s="533" t="s">
        <v>48</v>
      </c>
      <c r="F74" s="536"/>
      <c r="G74" s="536"/>
      <c r="H74" s="536"/>
      <c r="I74" s="536"/>
      <c r="J74" s="537"/>
      <c r="K74" s="106"/>
      <c r="L74" s="538" t="s">
        <v>16</v>
      </c>
      <c r="M74" s="497"/>
      <c r="N74" s="497"/>
      <c r="O74" s="497"/>
      <c r="P74" s="497"/>
      <c r="Q74" s="497"/>
      <c r="R74" s="497"/>
      <c r="S74" s="497"/>
      <c r="T74" s="497"/>
    </row>
    <row r="75" spans="1:23" ht="29.25" customHeight="1" x14ac:dyDescent="0.2">
      <c r="A75" s="201"/>
      <c r="B75" s="202"/>
      <c r="C75" s="202"/>
      <c r="D75" s="202"/>
      <c r="E75" s="203"/>
      <c r="F75" s="204"/>
      <c r="G75" s="204"/>
      <c r="H75" s="204"/>
      <c r="I75" s="204"/>
      <c r="J75" s="205"/>
      <c r="K75" s="106"/>
      <c r="L75" s="206"/>
      <c r="M75" s="207"/>
      <c r="N75" s="207"/>
      <c r="O75" s="207"/>
      <c r="P75" s="207"/>
      <c r="Q75" s="207"/>
      <c r="R75" s="207"/>
      <c r="S75" s="207"/>
      <c r="T75" s="207"/>
    </row>
    <row r="76" spans="1:23" ht="29.25" customHeight="1" x14ac:dyDescent="0.2">
      <c r="A76" s="102"/>
      <c r="B76" s="103"/>
      <c r="C76" s="103"/>
      <c r="D76" s="103"/>
      <c r="E76" s="104"/>
      <c r="F76" s="104"/>
      <c r="G76" s="104"/>
      <c r="H76" s="104"/>
      <c r="I76" s="104"/>
      <c r="J76" s="104"/>
      <c r="K76" s="104"/>
      <c r="L76" s="104"/>
      <c r="M76" s="104"/>
      <c r="N76" s="104"/>
      <c r="O76" s="104"/>
      <c r="P76" s="104"/>
      <c r="Q76" s="104"/>
      <c r="R76" s="104"/>
      <c r="S76" s="104"/>
      <c r="T76" s="104"/>
    </row>
  </sheetData>
  <sheetProtection sheet="1" formatCells="0" formatColumns="0" formatRows="0" insertColumns="0" insertRows="0" insertHyperlinks="0" deleteColumns="0" deleteRows="0" sort="0" autoFilter="0" pivotTables="0"/>
  <mergeCells count="259">
    <mergeCell ref="A6:B6"/>
    <mergeCell ref="C6:J6"/>
    <mergeCell ref="K6:L6"/>
    <mergeCell ref="M6:T6"/>
    <mergeCell ref="E5:J5"/>
    <mergeCell ref="A1:Q1"/>
    <mergeCell ref="S1:T1"/>
    <mergeCell ref="A2:T2"/>
    <mergeCell ref="A3:T3"/>
    <mergeCell ref="A4:B4"/>
    <mergeCell ref="C4:J4"/>
    <mergeCell ref="K4:L4"/>
    <mergeCell ref="M4:P4"/>
    <mergeCell ref="A5:D5"/>
    <mergeCell ref="K5:L5"/>
    <mergeCell ref="M5:P5"/>
    <mergeCell ref="R4:S4"/>
    <mergeCell ref="R5:S5"/>
    <mergeCell ref="A12:B12"/>
    <mergeCell ref="C12:D12"/>
    <mergeCell ref="E12:G12"/>
    <mergeCell ref="H12:J12"/>
    <mergeCell ref="L12:N12"/>
    <mergeCell ref="O12:Q12"/>
    <mergeCell ref="A7:B7"/>
    <mergeCell ref="C7:J7"/>
    <mergeCell ref="K7:L7"/>
    <mergeCell ref="M7:T7"/>
    <mergeCell ref="A8:E8"/>
    <mergeCell ref="F8:T8"/>
    <mergeCell ref="A9:T9"/>
    <mergeCell ref="A10:T10"/>
    <mergeCell ref="A11:B11"/>
    <mergeCell ref="C11:D11"/>
    <mergeCell ref="E11:G11"/>
    <mergeCell ref="H11:J11"/>
    <mergeCell ref="L11:N11"/>
    <mergeCell ref="O11:Q11"/>
    <mergeCell ref="R11:S12"/>
    <mergeCell ref="T11:T12"/>
    <mergeCell ref="A14:B14"/>
    <mergeCell ref="C14:D14"/>
    <mergeCell ref="E14:G14"/>
    <mergeCell ref="H14:J14"/>
    <mergeCell ref="L14:N14"/>
    <mergeCell ref="O14:Q14"/>
    <mergeCell ref="A13:B13"/>
    <mergeCell ref="C13:D13"/>
    <mergeCell ref="E13:G13"/>
    <mergeCell ref="H13:J13"/>
    <mergeCell ref="L13:N13"/>
    <mergeCell ref="O13:Q13"/>
    <mergeCell ref="A16:B16"/>
    <mergeCell ref="C16:D16"/>
    <mergeCell ref="E16:G16"/>
    <mergeCell ref="H16:J16"/>
    <mergeCell ref="L16:N16"/>
    <mergeCell ref="O16:Q16"/>
    <mergeCell ref="A15:B15"/>
    <mergeCell ref="C15:D15"/>
    <mergeCell ref="E15:G15"/>
    <mergeCell ref="H15:J15"/>
    <mergeCell ref="L15:N15"/>
    <mergeCell ref="O15:Q15"/>
    <mergeCell ref="A18:B18"/>
    <mergeCell ref="C18:D18"/>
    <mergeCell ref="E18:G18"/>
    <mergeCell ref="H18:J18"/>
    <mergeCell ref="L18:N18"/>
    <mergeCell ref="O18:Q18"/>
    <mergeCell ref="A17:B17"/>
    <mergeCell ref="C17:D17"/>
    <mergeCell ref="E17:G17"/>
    <mergeCell ref="H17:J17"/>
    <mergeCell ref="L17:N17"/>
    <mergeCell ref="O17:Q17"/>
    <mergeCell ref="A21:B21"/>
    <mergeCell ref="C21:D21"/>
    <mergeCell ref="E21:G21"/>
    <mergeCell ref="H21:J21"/>
    <mergeCell ref="L21:N21"/>
    <mergeCell ref="O21:Q21"/>
    <mergeCell ref="A19:B19"/>
    <mergeCell ref="C19:D19"/>
    <mergeCell ref="E19:G19"/>
    <mergeCell ref="H19:J19"/>
    <mergeCell ref="L19:N19"/>
    <mergeCell ref="O19:Q19"/>
    <mergeCell ref="O20:Q20"/>
    <mergeCell ref="L20:N20"/>
    <mergeCell ref="H20:J20"/>
    <mergeCell ref="E20:G20"/>
    <mergeCell ref="C20:D20"/>
    <mergeCell ref="A20:B20"/>
    <mergeCell ref="A23:B23"/>
    <mergeCell ref="C23:D23"/>
    <mergeCell ref="E23:G23"/>
    <mergeCell ref="H23:J23"/>
    <mergeCell ref="L23:N23"/>
    <mergeCell ref="O23:Q23"/>
    <mergeCell ref="A22:B22"/>
    <mergeCell ref="C22:D22"/>
    <mergeCell ref="E22:G22"/>
    <mergeCell ref="H22:J22"/>
    <mergeCell ref="L22:N22"/>
    <mergeCell ref="O22:Q22"/>
    <mergeCell ref="A25:K25"/>
    <mergeCell ref="L25:N25"/>
    <mergeCell ref="O25:Q25"/>
    <mergeCell ref="A26:K26"/>
    <mergeCell ref="L26:N26"/>
    <mergeCell ref="O26:Q26"/>
    <mergeCell ref="A24:B24"/>
    <mergeCell ref="C24:D24"/>
    <mergeCell ref="E24:G24"/>
    <mergeCell ref="H24:J24"/>
    <mergeCell ref="L24:N24"/>
    <mergeCell ref="O24:Q24"/>
    <mergeCell ref="A30:N30"/>
    <mergeCell ref="O30:Q30"/>
    <mergeCell ref="A31:C31"/>
    <mergeCell ref="D31:G31"/>
    <mergeCell ref="H31:N31"/>
    <mergeCell ref="O31:Q31"/>
    <mergeCell ref="A27:T27"/>
    <mergeCell ref="A28:N28"/>
    <mergeCell ref="O28:Q28"/>
    <mergeCell ref="A29:N29"/>
    <mergeCell ref="O29:Q29"/>
    <mergeCell ref="O32:Q32"/>
    <mergeCell ref="A33:T33"/>
    <mergeCell ref="A34:J35"/>
    <mergeCell ref="K34:K35"/>
    <mergeCell ref="L34:L35"/>
    <mergeCell ref="M34:S34"/>
    <mergeCell ref="T34:T35"/>
    <mergeCell ref="M35:N35"/>
    <mergeCell ref="O35:Q35"/>
    <mergeCell ref="H32:N32"/>
    <mergeCell ref="D32:G32"/>
    <mergeCell ref="A32:C32"/>
    <mergeCell ref="R32:S32"/>
    <mergeCell ref="R35:S35"/>
    <mergeCell ref="A40:T40"/>
    <mergeCell ref="A41:J41"/>
    <mergeCell ref="K41:L41"/>
    <mergeCell ref="M41:Q41"/>
    <mergeCell ref="R43:S43"/>
    <mergeCell ref="A36:J36"/>
    <mergeCell ref="A37:J37"/>
    <mergeCell ref="P36:Q36"/>
    <mergeCell ref="P37:Q37"/>
    <mergeCell ref="R41:S42"/>
    <mergeCell ref="T41:T42"/>
    <mergeCell ref="A42:J42"/>
    <mergeCell ref="K42:L42"/>
    <mergeCell ref="M42:N42"/>
    <mergeCell ref="P42:Q42"/>
    <mergeCell ref="A59:N59"/>
    <mergeCell ref="O59:Q59"/>
    <mergeCell ref="E53:J53"/>
    <mergeCell ref="A54:T54"/>
    <mergeCell ref="A55:T55"/>
    <mergeCell ref="A50:A53"/>
    <mergeCell ref="B50:D53"/>
    <mergeCell ref="E50:J50"/>
    <mergeCell ref="E52:J52"/>
    <mergeCell ref="R59:S59"/>
    <mergeCell ref="E51:J51"/>
    <mergeCell ref="P51:Q51"/>
    <mergeCell ref="A65:Q65"/>
    <mergeCell ref="A66:T66"/>
    <mergeCell ref="A67:S67"/>
    <mergeCell ref="A68:G68"/>
    <mergeCell ref="H68:S68"/>
    <mergeCell ref="A69:G69"/>
    <mergeCell ref="H69:S69"/>
    <mergeCell ref="A60:T60"/>
    <mergeCell ref="A61:Q61"/>
    <mergeCell ref="A62:Q62"/>
    <mergeCell ref="A63:Q63"/>
    <mergeCell ref="A64:Q64"/>
    <mergeCell ref="R61:S61"/>
    <mergeCell ref="R62:S62"/>
    <mergeCell ref="R63:S63"/>
    <mergeCell ref="R64:S64"/>
    <mergeCell ref="R65:S65"/>
    <mergeCell ref="A70:S70"/>
    <mergeCell ref="A71:T71"/>
    <mergeCell ref="E72:J72"/>
    <mergeCell ref="F73:J73"/>
    <mergeCell ref="E74:J74"/>
    <mergeCell ref="E75:J75"/>
    <mergeCell ref="M73:O73"/>
    <mergeCell ref="P73:Q73"/>
    <mergeCell ref="R26:T26"/>
    <mergeCell ref="R28:S28"/>
    <mergeCell ref="R29:S29"/>
    <mergeCell ref="R30:S30"/>
    <mergeCell ref="R31:S31"/>
    <mergeCell ref="P52:Q52"/>
    <mergeCell ref="R58:S58"/>
    <mergeCell ref="P53:Q53"/>
    <mergeCell ref="A56:T56"/>
    <mergeCell ref="A57:T57"/>
    <mergeCell ref="A58:N58"/>
    <mergeCell ref="O58:Q58"/>
    <mergeCell ref="A46:J46"/>
    <mergeCell ref="K46:L46"/>
    <mergeCell ref="M46:N46"/>
    <mergeCell ref="A75:D75"/>
    <mergeCell ref="A48:H49"/>
    <mergeCell ref="R13:S13"/>
    <mergeCell ref="R14:S14"/>
    <mergeCell ref="R15:S15"/>
    <mergeCell ref="R16:S16"/>
    <mergeCell ref="R17:S17"/>
    <mergeCell ref="R18:S18"/>
    <mergeCell ref="R19:S19"/>
    <mergeCell ref="R20:S20"/>
    <mergeCell ref="R21:S21"/>
    <mergeCell ref="A44:J44"/>
    <mergeCell ref="K44:L44"/>
    <mergeCell ref="M44:N44"/>
    <mergeCell ref="P44:Q44"/>
    <mergeCell ref="A45:J45"/>
    <mergeCell ref="K45:L45"/>
    <mergeCell ref="M45:N45"/>
    <mergeCell ref="P45:Q45"/>
    <mergeCell ref="A43:J43"/>
    <mergeCell ref="K43:L43"/>
    <mergeCell ref="M43:N43"/>
    <mergeCell ref="P43:Q43"/>
    <mergeCell ref="A38:T38"/>
    <mergeCell ref="A39:T39"/>
    <mergeCell ref="L75:T75"/>
    <mergeCell ref="L72:T72"/>
    <mergeCell ref="A73:E73"/>
    <mergeCell ref="R73:T73"/>
    <mergeCell ref="B72:C72"/>
    <mergeCell ref="A74:D74"/>
    <mergeCell ref="L74:T74"/>
    <mergeCell ref="R22:S22"/>
    <mergeCell ref="R23:S23"/>
    <mergeCell ref="R24:S24"/>
    <mergeCell ref="R25:S25"/>
    <mergeCell ref="R44:S44"/>
    <mergeCell ref="R45:S45"/>
    <mergeCell ref="R46:S46"/>
    <mergeCell ref="R49:S49"/>
    <mergeCell ref="P50:Q50"/>
    <mergeCell ref="P46:Q46"/>
    <mergeCell ref="A47:T47"/>
    <mergeCell ref="M48:S48"/>
    <mergeCell ref="T48:T49"/>
    <mergeCell ref="M49:N49"/>
    <mergeCell ref="O49:Q49"/>
    <mergeCell ref="I48:J48"/>
    <mergeCell ref="I49:J49"/>
  </mergeCells>
  <pageMargins left="0.7" right="0.7" top="0.78740157499999996" bottom="0.78740157499999996" header="0.3" footer="0.3"/>
  <pageSetup paperSize="9" scale="61" orientation="portrait" r:id="rId1"/>
  <headerFooter>
    <oddFooter xml:space="preserve">&amp;L&amp;7&amp;K9C9C9C© Copyright Sticos AS&amp;R&amp;7&amp;K9C9C9CUtskrift fra Sticos </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76"/>
  <sheetViews>
    <sheetView showGridLines="0" zoomScaleNormal="100" workbookViewId="0">
      <selection sqref="A1:S1"/>
    </sheetView>
  </sheetViews>
  <sheetFormatPr baseColWidth="10" defaultColWidth="9.140625" defaultRowHeight="12.75" x14ac:dyDescent="0.2"/>
  <cols>
    <col min="1" max="1" width="3.42578125" style="7" customWidth="1"/>
    <col min="2" max="2" width="9.140625" style="7" customWidth="1"/>
    <col min="3" max="3" width="8.85546875" style="7" customWidth="1"/>
    <col min="4" max="4" width="3.85546875" style="7" customWidth="1"/>
    <col min="5" max="5" width="9.42578125" style="7" customWidth="1"/>
    <col min="6" max="6" width="5.5703125" style="7" customWidth="1"/>
    <col min="7" max="7" width="12" style="7" customWidth="1"/>
    <col min="8" max="8" width="12.5703125" style="7" customWidth="1"/>
    <col min="9" max="9" width="6.7109375" style="7" customWidth="1"/>
    <col min="10" max="10" width="6.42578125" style="7" customWidth="1"/>
    <col min="11" max="11" width="11" style="7" customWidth="1"/>
    <col min="12" max="12" width="9.85546875" style="7" customWidth="1"/>
    <col min="13" max="13" width="5.85546875" style="7" customWidth="1"/>
    <col min="14" max="14" width="4.140625" style="7" customWidth="1"/>
    <col min="15" max="15" width="2.5703125" style="7" customWidth="1"/>
    <col min="16" max="16" width="4.42578125" style="7" customWidth="1"/>
    <col min="17" max="17" width="5.7109375" style="7" customWidth="1"/>
    <col min="18" max="18" width="10.85546875" style="7" customWidth="1"/>
    <col min="19" max="19" width="12.85546875" style="7" customWidth="1"/>
    <col min="20" max="16384" width="9.140625" style="7"/>
  </cols>
  <sheetData>
    <row r="1" spans="1:19" ht="24.95" customHeight="1" x14ac:dyDescent="0.2">
      <c r="A1" s="539" t="s">
        <v>8</v>
      </c>
      <c r="B1" s="568"/>
      <c r="C1" s="568"/>
      <c r="D1" s="568"/>
      <c r="E1" s="568"/>
      <c r="F1" s="568"/>
      <c r="G1" s="568"/>
      <c r="H1" s="568"/>
      <c r="I1" s="568"/>
      <c r="J1" s="568"/>
      <c r="K1" s="568"/>
      <c r="L1" s="568"/>
      <c r="M1" s="568"/>
      <c r="N1" s="568"/>
      <c r="O1" s="568"/>
      <c r="P1" s="568"/>
      <c r="Q1" s="568"/>
      <c r="R1" s="568"/>
      <c r="S1" s="568"/>
    </row>
    <row r="2" spans="1:19" ht="13.5" customHeight="1" x14ac:dyDescent="0.2">
      <c r="A2" s="541" t="s">
        <v>72</v>
      </c>
      <c r="B2" s="542"/>
      <c r="C2" s="542"/>
      <c r="D2" s="542"/>
      <c r="E2" s="542"/>
      <c r="F2" s="542"/>
      <c r="G2" s="542"/>
      <c r="H2" s="542"/>
      <c r="I2" s="542"/>
      <c r="J2" s="542"/>
      <c r="K2" s="542"/>
      <c r="L2" s="542"/>
      <c r="M2" s="542"/>
      <c r="N2" s="542"/>
      <c r="O2" s="542"/>
      <c r="P2" s="542"/>
      <c r="Q2" s="542"/>
      <c r="R2" s="542"/>
      <c r="S2" s="542"/>
    </row>
    <row r="3" spans="1:19" ht="6.75" customHeight="1" x14ac:dyDescent="0.2">
      <c r="A3" s="408"/>
      <c r="B3" s="402"/>
      <c r="C3" s="409"/>
      <c r="D3" s="409"/>
      <c r="E3" s="409"/>
      <c r="F3" s="409"/>
      <c r="G3" s="409"/>
      <c r="H3" s="409"/>
      <c r="I3" s="409"/>
      <c r="J3" s="409"/>
      <c r="K3" s="402"/>
      <c r="L3" s="402"/>
      <c r="M3" s="402"/>
      <c r="N3" s="402"/>
      <c r="O3" s="402"/>
      <c r="P3" s="402"/>
      <c r="Q3" s="402"/>
      <c r="R3" s="402"/>
      <c r="S3" s="402"/>
    </row>
    <row r="4" spans="1:19" ht="16.7" customHeight="1" x14ac:dyDescent="0.2">
      <c r="A4" s="430" t="s">
        <v>73</v>
      </c>
      <c r="B4" s="522"/>
      <c r="C4" s="249"/>
      <c r="D4" s="250"/>
      <c r="E4" s="250"/>
      <c r="F4" s="250"/>
      <c r="G4" s="250"/>
      <c r="H4" s="250"/>
      <c r="I4" s="250"/>
      <c r="J4" s="250"/>
      <c r="K4" s="569" t="s">
        <v>40</v>
      </c>
      <c r="L4" s="453"/>
      <c r="M4" s="566"/>
      <c r="N4" s="381"/>
      <c r="O4" s="381"/>
      <c r="P4" s="381"/>
      <c r="Q4" s="34" t="s">
        <v>1</v>
      </c>
      <c r="R4" s="567"/>
      <c r="S4" s="383"/>
    </row>
    <row r="5" spans="1:19" ht="16.7" customHeight="1" x14ac:dyDescent="0.2">
      <c r="A5" s="430" t="s">
        <v>68</v>
      </c>
      <c r="B5" s="453"/>
      <c r="C5" s="448"/>
      <c r="D5" s="448"/>
      <c r="E5" s="217"/>
      <c r="F5" s="207"/>
      <c r="G5" s="37" t="s">
        <v>9</v>
      </c>
      <c r="H5" s="217"/>
      <c r="I5" s="207"/>
      <c r="J5" s="207"/>
      <c r="K5" s="430" t="s">
        <v>64</v>
      </c>
      <c r="L5" s="453"/>
      <c r="M5" s="566"/>
      <c r="N5" s="381"/>
      <c r="O5" s="381"/>
      <c r="P5" s="381"/>
      <c r="Q5" s="34" t="s">
        <v>1</v>
      </c>
      <c r="R5" s="567"/>
      <c r="S5" s="383"/>
    </row>
    <row r="6" spans="1:19" ht="16.7" customHeight="1" x14ac:dyDescent="0.2">
      <c r="A6" s="430" t="s">
        <v>58</v>
      </c>
      <c r="B6" s="453"/>
      <c r="C6" s="218"/>
      <c r="D6" s="219"/>
      <c r="E6" s="219"/>
      <c r="F6" s="219"/>
      <c r="G6" s="219"/>
      <c r="H6" s="219"/>
      <c r="I6" s="219"/>
      <c r="J6" s="219"/>
      <c r="K6" s="430" t="s">
        <v>57</v>
      </c>
      <c r="L6" s="453"/>
      <c r="M6" s="436"/>
      <c r="N6" s="565"/>
      <c r="O6" s="565"/>
      <c r="P6" s="565"/>
      <c r="Q6" s="565"/>
      <c r="R6" s="565"/>
      <c r="S6" s="565"/>
    </row>
    <row r="7" spans="1:19" ht="16.7" customHeight="1" x14ac:dyDescent="0.2">
      <c r="A7" s="438" t="s">
        <v>71</v>
      </c>
      <c r="B7" s="244"/>
      <c r="C7" s="244"/>
      <c r="D7" s="244"/>
      <c r="E7" s="439"/>
      <c r="F7" s="450"/>
      <c r="G7" s="451"/>
      <c r="H7" s="451"/>
      <c r="I7" s="451"/>
      <c r="J7" s="451"/>
      <c r="K7" s="451"/>
      <c r="L7" s="451"/>
      <c r="M7" s="451"/>
      <c r="N7" s="451"/>
      <c r="O7" s="451"/>
      <c r="P7" s="451"/>
      <c r="Q7" s="451"/>
      <c r="R7" s="451"/>
      <c r="S7" s="452"/>
    </row>
    <row r="8" spans="1:19" ht="12.95" customHeight="1" x14ac:dyDescent="0.2">
      <c r="A8" s="242"/>
      <c r="B8" s="244"/>
      <c r="C8" s="244"/>
      <c r="D8" s="244"/>
      <c r="E8" s="244"/>
      <c r="F8" s="244"/>
      <c r="G8" s="244"/>
      <c r="H8" s="244"/>
      <c r="I8" s="244"/>
      <c r="J8" s="244"/>
      <c r="K8" s="244"/>
      <c r="L8" s="244"/>
      <c r="M8" s="244"/>
      <c r="N8" s="244"/>
      <c r="O8" s="244"/>
      <c r="P8" s="244"/>
      <c r="Q8" s="244"/>
      <c r="R8" s="244"/>
      <c r="S8" s="244"/>
    </row>
    <row r="9" spans="1:19" ht="20.45" customHeight="1" x14ac:dyDescent="0.2">
      <c r="A9" s="430" t="s">
        <v>60</v>
      </c>
      <c r="B9" s="453"/>
      <c r="C9" s="453"/>
      <c r="D9" s="453"/>
      <c r="E9" s="453"/>
      <c r="F9" s="453"/>
      <c r="G9" s="453"/>
      <c r="H9" s="453"/>
      <c r="I9" s="453"/>
      <c r="J9" s="453"/>
      <c r="K9" s="453"/>
      <c r="L9" s="453"/>
      <c r="M9" s="453"/>
      <c r="N9" s="453"/>
      <c r="O9" s="453"/>
      <c r="P9" s="453"/>
      <c r="Q9" s="453"/>
      <c r="R9" s="453"/>
      <c r="S9" s="453"/>
    </row>
    <row r="10" spans="1:19" ht="15.2" customHeight="1" x14ac:dyDescent="0.2">
      <c r="A10" s="446" t="s">
        <v>52</v>
      </c>
      <c r="B10" s="454"/>
      <c r="C10" s="446" t="s">
        <v>33</v>
      </c>
      <c r="D10" s="454"/>
      <c r="E10" s="455"/>
      <c r="F10" s="454"/>
      <c r="G10" s="454"/>
      <c r="H10" s="455" t="s">
        <v>31</v>
      </c>
      <c r="I10" s="454"/>
      <c r="J10" s="454"/>
      <c r="K10" s="49" t="s">
        <v>52</v>
      </c>
      <c r="L10" s="446" t="s">
        <v>66</v>
      </c>
      <c r="M10" s="454"/>
      <c r="N10" s="454"/>
      <c r="O10" s="446" t="s">
        <v>54</v>
      </c>
      <c r="P10" s="454"/>
      <c r="Q10" s="454"/>
      <c r="R10" s="49" t="s">
        <v>39</v>
      </c>
      <c r="S10" s="49" t="s">
        <v>13</v>
      </c>
    </row>
    <row r="11" spans="1:19" ht="15.2" customHeight="1" x14ac:dyDescent="0.2">
      <c r="A11" s="447" t="s">
        <v>26</v>
      </c>
      <c r="B11" s="448"/>
      <c r="C11" s="449" t="s">
        <v>12</v>
      </c>
      <c r="D11" s="448"/>
      <c r="E11" s="449" t="s">
        <v>19</v>
      </c>
      <c r="F11" s="448"/>
      <c r="G11" s="448"/>
      <c r="H11" s="449" t="s">
        <v>25</v>
      </c>
      <c r="I11" s="448"/>
      <c r="J11" s="448"/>
      <c r="K11" s="44" t="s">
        <v>32</v>
      </c>
      <c r="L11" s="447" t="s">
        <v>51</v>
      </c>
      <c r="M11" s="448"/>
      <c r="N11" s="448"/>
      <c r="O11" s="447" t="s">
        <v>29</v>
      </c>
      <c r="P11" s="448"/>
      <c r="Q11" s="448"/>
      <c r="R11" s="44" t="s">
        <v>14</v>
      </c>
      <c r="S11" s="44" t="s">
        <v>69</v>
      </c>
    </row>
    <row r="12" spans="1:19" ht="16.7" customHeight="1" x14ac:dyDescent="0.2">
      <c r="A12" s="380"/>
      <c r="B12" s="381"/>
      <c r="C12" s="382"/>
      <c r="D12" s="383"/>
      <c r="E12" s="218"/>
      <c r="F12" s="219"/>
      <c r="G12" s="219"/>
      <c r="H12" s="218"/>
      <c r="I12" s="219"/>
      <c r="J12" s="219"/>
      <c r="K12" s="48"/>
      <c r="L12" s="218"/>
      <c r="M12" s="219"/>
      <c r="N12" s="219"/>
      <c r="O12" s="384"/>
      <c r="P12" s="385"/>
      <c r="Q12" s="385"/>
      <c r="R12" s="5"/>
      <c r="S12" s="39"/>
    </row>
    <row r="13" spans="1:19" ht="16.7" customHeight="1" x14ac:dyDescent="0.2">
      <c r="A13" s="380"/>
      <c r="B13" s="381"/>
      <c r="C13" s="382"/>
      <c r="D13" s="383"/>
      <c r="E13" s="218"/>
      <c r="F13" s="219"/>
      <c r="G13" s="219"/>
      <c r="H13" s="218"/>
      <c r="I13" s="219"/>
      <c r="J13" s="219"/>
      <c r="K13" s="48"/>
      <c r="L13" s="218"/>
      <c r="M13" s="219"/>
      <c r="N13" s="219"/>
      <c r="O13" s="384"/>
      <c r="P13" s="385"/>
      <c r="Q13" s="385"/>
      <c r="R13" s="5"/>
      <c r="S13" s="39"/>
    </row>
    <row r="14" spans="1:19" ht="18.2" customHeight="1" x14ac:dyDescent="0.2">
      <c r="A14" s="380"/>
      <c r="B14" s="381"/>
      <c r="C14" s="382"/>
      <c r="D14" s="383"/>
      <c r="E14" s="218"/>
      <c r="F14" s="219"/>
      <c r="G14" s="219"/>
      <c r="H14" s="218"/>
      <c r="I14" s="219"/>
      <c r="J14" s="219"/>
      <c r="K14" s="48"/>
      <c r="L14" s="218"/>
      <c r="M14" s="219"/>
      <c r="N14" s="219"/>
      <c r="O14" s="384"/>
      <c r="P14" s="385"/>
      <c r="Q14" s="385"/>
      <c r="R14" s="5"/>
      <c r="S14" s="39"/>
    </row>
    <row r="15" spans="1:19" ht="18.2" customHeight="1" x14ac:dyDescent="0.2">
      <c r="A15" s="380"/>
      <c r="B15" s="381"/>
      <c r="C15" s="382"/>
      <c r="D15" s="383"/>
      <c r="E15" s="218"/>
      <c r="F15" s="219"/>
      <c r="G15" s="219"/>
      <c r="H15" s="218"/>
      <c r="I15" s="219"/>
      <c r="J15" s="219"/>
      <c r="K15" s="48"/>
      <c r="L15" s="218"/>
      <c r="M15" s="219"/>
      <c r="N15" s="219"/>
      <c r="O15" s="384"/>
      <c r="P15" s="385"/>
      <c r="Q15" s="385"/>
      <c r="R15" s="5"/>
      <c r="S15" s="39"/>
    </row>
    <row r="16" spans="1:19" ht="18.2" customHeight="1" x14ac:dyDescent="0.2">
      <c r="A16" s="380"/>
      <c r="B16" s="381"/>
      <c r="C16" s="382"/>
      <c r="D16" s="383"/>
      <c r="E16" s="218"/>
      <c r="F16" s="219"/>
      <c r="G16" s="219"/>
      <c r="H16" s="218"/>
      <c r="I16" s="219"/>
      <c r="J16" s="219"/>
      <c r="K16" s="48"/>
      <c r="L16" s="218"/>
      <c r="M16" s="219"/>
      <c r="N16" s="219"/>
      <c r="O16" s="384"/>
      <c r="P16" s="385"/>
      <c r="Q16" s="385"/>
      <c r="R16" s="5"/>
      <c r="S16" s="39"/>
    </row>
    <row r="17" spans="1:19" ht="16.7" customHeight="1" x14ac:dyDescent="0.2">
      <c r="A17" s="380"/>
      <c r="B17" s="381"/>
      <c r="C17" s="382"/>
      <c r="D17" s="383"/>
      <c r="E17" s="218"/>
      <c r="F17" s="219"/>
      <c r="G17" s="219"/>
      <c r="H17" s="218"/>
      <c r="I17" s="219"/>
      <c r="J17" s="219"/>
      <c r="K17" s="48"/>
      <c r="L17" s="218"/>
      <c r="M17" s="219"/>
      <c r="N17" s="219"/>
      <c r="O17" s="384"/>
      <c r="P17" s="385"/>
      <c r="Q17" s="385"/>
      <c r="R17" s="5"/>
      <c r="S17" s="39"/>
    </row>
    <row r="18" spans="1:19" ht="16.7" customHeight="1" x14ac:dyDescent="0.2">
      <c r="A18" s="380"/>
      <c r="B18" s="381"/>
      <c r="C18" s="382"/>
      <c r="D18" s="383"/>
      <c r="E18" s="218"/>
      <c r="F18" s="219"/>
      <c r="G18" s="219"/>
      <c r="H18" s="218"/>
      <c r="I18" s="219"/>
      <c r="J18" s="219"/>
      <c r="K18" s="48"/>
      <c r="L18" s="218"/>
      <c r="M18" s="219"/>
      <c r="N18" s="219"/>
      <c r="O18" s="384"/>
      <c r="P18" s="385"/>
      <c r="Q18" s="385"/>
      <c r="R18" s="5"/>
      <c r="S18" s="39"/>
    </row>
    <row r="19" spans="1:19" ht="18.2" customHeight="1" x14ac:dyDescent="0.2">
      <c r="A19" s="380"/>
      <c r="B19" s="381"/>
      <c r="C19" s="382"/>
      <c r="D19" s="383"/>
      <c r="E19" s="218"/>
      <c r="F19" s="219"/>
      <c r="G19" s="219"/>
      <c r="H19" s="218"/>
      <c r="I19" s="219"/>
      <c r="J19" s="219"/>
      <c r="K19" s="48"/>
      <c r="L19" s="218"/>
      <c r="M19" s="219"/>
      <c r="N19" s="219"/>
      <c r="O19" s="384"/>
      <c r="P19" s="385"/>
      <c r="Q19" s="385"/>
      <c r="R19" s="5"/>
      <c r="S19" s="39"/>
    </row>
    <row r="20" spans="1:19" ht="16.7" customHeight="1" x14ac:dyDescent="0.2">
      <c r="A20" s="380"/>
      <c r="B20" s="381"/>
      <c r="C20" s="382"/>
      <c r="D20" s="383"/>
      <c r="E20" s="218"/>
      <c r="F20" s="219"/>
      <c r="G20" s="219"/>
      <c r="H20" s="218"/>
      <c r="I20" s="219"/>
      <c r="J20" s="219"/>
      <c r="K20" s="48"/>
      <c r="L20" s="218"/>
      <c r="M20" s="219"/>
      <c r="N20" s="219"/>
      <c r="O20" s="384"/>
      <c r="P20" s="385"/>
      <c r="Q20" s="385"/>
      <c r="R20" s="5"/>
      <c r="S20" s="39"/>
    </row>
    <row r="21" spans="1:19" ht="16.7" customHeight="1" x14ac:dyDescent="0.2">
      <c r="A21" s="380"/>
      <c r="B21" s="381"/>
      <c r="C21" s="382"/>
      <c r="D21" s="383"/>
      <c r="E21" s="218"/>
      <c r="F21" s="219"/>
      <c r="G21" s="219"/>
      <c r="H21" s="218"/>
      <c r="I21" s="219"/>
      <c r="J21" s="219"/>
      <c r="K21" s="48"/>
      <c r="L21" s="218"/>
      <c r="M21" s="219"/>
      <c r="N21" s="219"/>
      <c r="O21" s="384"/>
      <c r="P21" s="385"/>
      <c r="Q21" s="385"/>
      <c r="R21" s="5"/>
      <c r="S21" s="39"/>
    </row>
    <row r="22" spans="1:19" ht="16.7" customHeight="1" x14ac:dyDescent="0.2">
      <c r="A22" s="380"/>
      <c r="B22" s="381"/>
      <c r="C22" s="382"/>
      <c r="D22" s="383"/>
      <c r="E22" s="218"/>
      <c r="F22" s="219"/>
      <c r="G22" s="219"/>
      <c r="H22" s="218"/>
      <c r="I22" s="219"/>
      <c r="J22" s="219"/>
      <c r="K22" s="48"/>
      <c r="L22" s="218"/>
      <c r="M22" s="219"/>
      <c r="N22" s="219"/>
      <c r="O22" s="384"/>
      <c r="P22" s="385"/>
      <c r="Q22" s="385"/>
      <c r="R22" s="5"/>
      <c r="S22" s="39"/>
    </row>
    <row r="23" spans="1:19" ht="16.7" customHeight="1" x14ac:dyDescent="0.2">
      <c r="A23" s="380"/>
      <c r="B23" s="381"/>
      <c r="C23" s="382"/>
      <c r="D23" s="383"/>
      <c r="E23" s="218"/>
      <c r="F23" s="219"/>
      <c r="G23" s="219"/>
      <c r="H23" s="218"/>
      <c r="I23" s="219"/>
      <c r="J23" s="219"/>
      <c r="K23" s="48"/>
      <c r="L23" s="218"/>
      <c r="M23" s="219"/>
      <c r="N23" s="219"/>
      <c r="O23" s="384"/>
      <c r="P23" s="385"/>
      <c r="Q23" s="385"/>
      <c r="R23" s="5"/>
      <c r="S23" s="39"/>
    </row>
    <row r="24" spans="1:19" ht="16.7" customHeight="1" x14ac:dyDescent="0.2">
      <c r="A24" s="463"/>
      <c r="B24" s="454"/>
      <c r="C24" s="454"/>
      <c r="D24" s="454"/>
      <c r="E24" s="454"/>
      <c r="F24" s="454"/>
      <c r="G24" s="454"/>
      <c r="H24" s="454"/>
      <c r="I24" s="454"/>
      <c r="J24" s="454"/>
      <c r="K24" s="454"/>
      <c r="L24" s="464" t="s">
        <v>18</v>
      </c>
      <c r="M24" s="243"/>
      <c r="N24" s="243"/>
      <c r="O24" s="371">
        <f>SUM(O11:Q23)</f>
        <v>0</v>
      </c>
      <c r="P24" s="372"/>
      <c r="Q24" s="372"/>
      <c r="R24" s="50" t="s">
        <v>18</v>
      </c>
      <c r="S24" s="17">
        <f>SUM(S11:S23)</f>
        <v>0</v>
      </c>
    </row>
    <row r="25" spans="1:19" ht="16.7" customHeight="1" x14ac:dyDescent="0.2">
      <c r="A25" s="467"/>
      <c r="B25" s="457"/>
      <c r="C25" s="457"/>
      <c r="D25" s="457"/>
      <c r="E25" s="457"/>
      <c r="F25" s="457"/>
      <c r="G25" s="457"/>
      <c r="H25" s="457"/>
      <c r="I25" s="457"/>
      <c r="J25" s="457"/>
      <c r="K25" s="457"/>
      <c r="L25" s="456" t="s">
        <v>21</v>
      </c>
      <c r="M25" s="457"/>
      <c r="N25" s="457"/>
      <c r="O25" s="362"/>
      <c r="P25" s="250"/>
      <c r="Q25" s="250"/>
      <c r="R25" s="467"/>
      <c r="S25" s="457"/>
    </row>
    <row r="26" spans="1:19" s="16" customFormat="1" ht="10.5" customHeight="1" x14ac:dyDescent="0.2">
      <c r="A26" s="253"/>
      <c r="B26" s="253"/>
      <c r="C26" s="253"/>
      <c r="D26" s="253"/>
      <c r="E26" s="253"/>
      <c r="F26" s="253"/>
      <c r="G26" s="253"/>
      <c r="H26" s="253"/>
      <c r="I26" s="253"/>
      <c r="J26" s="253"/>
      <c r="K26" s="253"/>
      <c r="L26" s="253"/>
      <c r="M26" s="253"/>
      <c r="N26" s="253"/>
      <c r="O26" s="253"/>
      <c r="P26" s="253"/>
      <c r="Q26" s="253"/>
      <c r="R26" s="253"/>
      <c r="S26" s="253"/>
    </row>
    <row r="27" spans="1:19" ht="19.7" customHeight="1" x14ac:dyDescent="0.2">
      <c r="A27" s="456" t="s">
        <v>59</v>
      </c>
      <c r="B27" s="457"/>
      <c r="C27" s="457"/>
      <c r="D27" s="457"/>
      <c r="E27" s="457"/>
      <c r="F27" s="457"/>
      <c r="G27" s="457"/>
      <c r="H27" s="457"/>
      <c r="I27" s="457"/>
      <c r="J27" s="457"/>
      <c r="K27" s="457"/>
      <c r="L27" s="457"/>
      <c r="M27" s="457"/>
      <c r="N27" s="457"/>
      <c r="O27" s="458" t="s">
        <v>3</v>
      </c>
      <c r="P27" s="457"/>
      <c r="Q27" s="457"/>
      <c r="R27" s="35" t="s">
        <v>56</v>
      </c>
      <c r="S27" s="35" t="s">
        <v>0</v>
      </c>
    </row>
    <row r="28" spans="1:19" ht="15.95" customHeight="1" x14ac:dyDescent="0.2">
      <c r="A28" s="440" t="s">
        <v>80</v>
      </c>
      <c r="B28" s="448"/>
      <c r="C28" s="448"/>
      <c r="D28" s="448"/>
      <c r="E28" s="448"/>
      <c r="F28" s="448"/>
      <c r="G28" s="448"/>
      <c r="H28" s="448"/>
      <c r="I28" s="448"/>
      <c r="J28" s="448"/>
      <c r="K28" s="448"/>
      <c r="L28" s="448"/>
      <c r="M28" s="448"/>
      <c r="N28" s="448"/>
      <c r="O28" s="365"/>
      <c r="P28" s="207"/>
      <c r="Q28" s="207"/>
      <c r="R28" s="40"/>
      <c r="S28" s="18">
        <f>+O28*R28</f>
        <v>0</v>
      </c>
    </row>
    <row r="29" spans="1:19" ht="15.95" customHeight="1" x14ac:dyDescent="0.2">
      <c r="A29" s="435" t="s">
        <v>81</v>
      </c>
      <c r="B29" s="453"/>
      <c r="C29" s="453"/>
      <c r="D29" s="453"/>
      <c r="E29" s="453"/>
      <c r="F29" s="453"/>
      <c r="G29" s="453"/>
      <c r="H29" s="453"/>
      <c r="I29" s="453"/>
      <c r="J29" s="453"/>
      <c r="K29" s="453"/>
      <c r="L29" s="453"/>
      <c r="M29" s="453"/>
      <c r="N29" s="453"/>
      <c r="O29" s="393"/>
      <c r="P29" s="394"/>
      <c r="Q29" s="395"/>
      <c r="R29" s="39"/>
      <c r="S29" s="11">
        <f>+O29*R29</f>
        <v>0</v>
      </c>
    </row>
    <row r="30" spans="1:19" ht="15.95" customHeight="1" x14ac:dyDescent="0.2">
      <c r="A30" s="471" t="s">
        <v>65</v>
      </c>
      <c r="B30" s="472"/>
      <c r="C30" s="472"/>
      <c r="D30" s="473" t="s">
        <v>15</v>
      </c>
      <c r="E30" s="243"/>
      <c r="F30" s="243"/>
      <c r="G30" s="243"/>
      <c r="H30" s="222"/>
      <c r="I30" s="223"/>
      <c r="J30" s="223"/>
      <c r="K30" s="223"/>
      <c r="L30" s="223"/>
      <c r="M30" s="223"/>
      <c r="N30" s="223"/>
      <c r="O30" s="354"/>
      <c r="P30" s="223"/>
      <c r="Q30" s="223"/>
      <c r="R30" s="20">
        <v>1</v>
      </c>
      <c r="S30" s="19">
        <f>+O30*R30</f>
        <v>0</v>
      </c>
    </row>
    <row r="31" spans="1:19" ht="15.95" customHeight="1" x14ac:dyDescent="0.2">
      <c r="A31" s="467" t="s">
        <v>10</v>
      </c>
      <c r="B31" s="457"/>
      <c r="C31" s="457"/>
      <c r="D31" s="457"/>
      <c r="E31" s="457"/>
      <c r="F31" s="457"/>
      <c r="G31" s="457"/>
      <c r="H31" s="457"/>
      <c r="I31" s="457"/>
      <c r="J31" s="457"/>
      <c r="K31" s="457"/>
      <c r="L31" s="457"/>
      <c r="M31" s="457"/>
      <c r="N31" s="457"/>
      <c r="O31" s="362"/>
      <c r="P31" s="250"/>
      <c r="Q31" s="250"/>
      <c r="R31" s="21"/>
      <c r="S31" s="22">
        <f>+O31*R31</f>
        <v>0</v>
      </c>
    </row>
    <row r="32" spans="1:19" s="16" customFormat="1" ht="10.5" customHeight="1" x14ac:dyDescent="0.2">
      <c r="A32" s="345"/>
      <c r="B32" s="345"/>
      <c r="C32" s="345"/>
      <c r="D32" s="345"/>
      <c r="E32" s="345"/>
      <c r="F32" s="345"/>
      <c r="G32" s="345"/>
      <c r="H32" s="345"/>
      <c r="I32" s="345"/>
      <c r="J32" s="345"/>
      <c r="K32" s="345"/>
      <c r="L32" s="345"/>
      <c r="M32" s="345"/>
      <c r="N32" s="345"/>
      <c r="O32" s="345"/>
      <c r="P32" s="345"/>
      <c r="Q32" s="345"/>
      <c r="R32" s="345"/>
      <c r="S32" s="345"/>
    </row>
    <row r="33" spans="1:20" ht="15.2" customHeight="1" x14ac:dyDescent="0.2">
      <c r="A33" s="480" t="s">
        <v>55</v>
      </c>
      <c r="B33" s="464"/>
      <c r="C33" s="464"/>
      <c r="D33" s="464"/>
      <c r="E33" s="464"/>
      <c r="F33" s="464"/>
      <c r="G33" s="464"/>
      <c r="H33" s="464"/>
      <c r="I33" s="464"/>
      <c r="J33" s="481"/>
      <c r="K33" s="485" t="s">
        <v>53</v>
      </c>
      <c r="L33" s="487" t="s">
        <v>56</v>
      </c>
      <c r="M33" s="458" t="s">
        <v>50</v>
      </c>
      <c r="N33" s="458"/>
      <c r="O33" s="458"/>
      <c r="P33" s="458"/>
      <c r="Q33" s="458"/>
      <c r="R33" s="458"/>
      <c r="S33" s="562" t="s">
        <v>0</v>
      </c>
    </row>
    <row r="34" spans="1:20" ht="15.2" customHeight="1" x14ac:dyDescent="0.2">
      <c r="A34" s="482"/>
      <c r="B34" s="483"/>
      <c r="C34" s="483"/>
      <c r="D34" s="483"/>
      <c r="E34" s="483"/>
      <c r="F34" s="483"/>
      <c r="G34" s="483"/>
      <c r="H34" s="483"/>
      <c r="I34" s="483"/>
      <c r="J34" s="484"/>
      <c r="K34" s="486"/>
      <c r="L34" s="488"/>
      <c r="M34" s="563" t="s">
        <v>43</v>
      </c>
      <c r="N34" s="564"/>
      <c r="O34" s="447" t="s">
        <v>27</v>
      </c>
      <c r="P34" s="448"/>
      <c r="Q34" s="448"/>
      <c r="R34" s="44" t="s">
        <v>30</v>
      </c>
      <c r="S34" s="454"/>
    </row>
    <row r="35" spans="1:20" ht="15.95" customHeight="1" x14ac:dyDescent="0.2">
      <c r="A35" s="431" t="s">
        <v>82</v>
      </c>
      <c r="B35" s="478"/>
      <c r="C35" s="478"/>
      <c r="D35" s="478"/>
      <c r="E35" s="478"/>
      <c r="F35" s="478"/>
      <c r="G35" s="478"/>
      <c r="H35" s="478"/>
      <c r="I35" s="478"/>
      <c r="J35" s="478"/>
      <c r="K35" s="14"/>
      <c r="L35" s="15">
        <v>289</v>
      </c>
      <c r="M35" s="558"/>
      <c r="N35" s="559"/>
      <c r="O35" s="555"/>
      <c r="P35" s="219"/>
      <c r="Q35" s="219"/>
      <c r="R35" s="43"/>
      <c r="S35" s="13">
        <f>+K35*L35-M35-O35-R35</f>
        <v>0</v>
      </c>
      <c r="T35" s="12"/>
    </row>
    <row r="36" spans="1:20" ht="15.95" customHeight="1" x14ac:dyDescent="0.2">
      <c r="A36" s="471" t="s">
        <v>83</v>
      </c>
      <c r="B36" s="479"/>
      <c r="C36" s="479"/>
      <c r="D36" s="479"/>
      <c r="E36" s="479"/>
      <c r="F36" s="479"/>
      <c r="G36" s="479"/>
      <c r="H36" s="479"/>
      <c r="I36" s="479"/>
      <c r="J36" s="479"/>
      <c r="K36" s="23"/>
      <c r="L36" s="24">
        <v>537</v>
      </c>
      <c r="M36" s="560"/>
      <c r="N36" s="561"/>
      <c r="O36" s="556"/>
      <c r="P36" s="223"/>
      <c r="Q36" s="223"/>
      <c r="R36" s="38"/>
      <c r="S36" s="25">
        <f>+K36*L36-M36-O36-R36</f>
        <v>0</v>
      </c>
    </row>
    <row r="37" spans="1:20" ht="15.2" customHeight="1" x14ac:dyDescent="0.2">
      <c r="A37" s="467" t="s">
        <v>74</v>
      </c>
      <c r="B37" s="457"/>
      <c r="C37" s="457"/>
      <c r="D37" s="457"/>
      <c r="E37" s="457"/>
      <c r="F37" s="457"/>
      <c r="G37" s="457"/>
      <c r="H37" s="457"/>
      <c r="I37" s="457"/>
      <c r="J37" s="457"/>
      <c r="K37" s="457"/>
      <c r="L37" s="457"/>
      <c r="M37" s="457"/>
      <c r="N37" s="457"/>
      <c r="O37" s="457"/>
      <c r="P37" s="457"/>
      <c r="Q37" s="457"/>
      <c r="R37" s="457"/>
      <c r="S37" s="457"/>
    </row>
    <row r="38" spans="1:20" s="16" customFormat="1" ht="10.5" customHeight="1" x14ac:dyDescent="0.2">
      <c r="A38" s="253"/>
      <c r="B38" s="253"/>
      <c r="C38" s="253"/>
      <c r="D38" s="253"/>
      <c r="E38" s="253"/>
      <c r="F38" s="253"/>
      <c r="G38" s="253"/>
      <c r="H38" s="253"/>
      <c r="I38" s="253"/>
      <c r="J38" s="253"/>
      <c r="K38" s="253"/>
      <c r="L38" s="253"/>
      <c r="M38" s="253"/>
      <c r="N38" s="253"/>
      <c r="O38" s="253"/>
      <c r="P38" s="253"/>
      <c r="Q38" s="253"/>
      <c r="R38" s="253"/>
      <c r="S38" s="253"/>
    </row>
    <row r="39" spans="1:20" ht="18.95" customHeight="1" x14ac:dyDescent="0.2">
      <c r="A39" s="456" t="s">
        <v>17</v>
      </c>
      <c r="B39" s="457"/>
      <c r="C39" s="457"/>
      <c r="D39" s="457"/>
      <c r="E39" s="457"/>
      <c r="F39" s="457"/>
      <c r="G39" s="457"/>
      <c r="H39" s="457"/>
      <c r="I39" s="457"/>
      <c r="J39" s="457"/>
      <c r="K39" s="457"/>
      <c r="L39" s="457"/>
      <c r="M39" s="457"/>
      <c r="N39" s="457"/>
      <c r="O39" s="457"/>
      <c r="P39" s="457"/>
      <c r="Q39" s="457"/>
      <c r="R39" s="457"/>
      <c r="S39" s="457"/>
    </row>
    <row r="40" spans="1:20" ht="15.95" customHeight="1" x14ac:dyDescent="0.2">
      <c r="A40" s="496" t="s">
        <v>35</v>
      </c>
      <c r="B40" s="497"/>
      <c r="C40" s="497"/>
      <c r="D40" s="497"/>
      <c r="E40" s="497"/>
      <c r="F40" s="497"/>
      <c r="G40" s="497"/>
      <c r="H40" s="497"/>
      <c r="I40" s="497"/>
      <c r="J40" s="497"/>
      <c r="K40" s="498" t="s">
        <v>49</v>
      </c>
      <c r="L40" s="497"/>
      <c r="M40" s="498" t="s">
        <v>45</v>
      </c>
      <c r="N40" s="497"/>
      <c r="O40" s="497"/>
      <c r="P40" s="497"/>
      <c r="Q40" s="497"/>
      <c r="R40" s="41" t="s">
        <v>47</v>
      </c>
      <c r="S40" s="41" t="s">
        <v>13</v>
      </c>
    </row>
    <row r="41" spans="1:20" ht="15.95" customHeight="1" x14ac:dyDescent="0.2">
      <c r="A41" s="440" t="s">
        <v>20</v>
      </c>
      <c r="B41" s="448"/>
      <c r="C41" s="448"/>
      <c r="D41" s="448"/>
      <c r="E41" s="448"/>
      <c r="F41" s="448"/>
      <c r="G41" s="448"/>
      <c r="H41" s="448"/>
      <c r="I41" s="448"/>
      <c r="J41" s="448"/>
      <c r="K41" s="502"/>
      <c r="L41" s="448"/>
      <c r="M41" s="503" t="s">
        <v>11</v>
      </c>
      <c r="N41" s="504"/>
      <c r="O41" s="42" t="s">
        <v>2</v>
      </c>
      <c r="P41" s="505" t="s">
        <v>5</v>
      </c>
      <c r="Q41" s="402"/>
      <c r="R41" s="44" t="s">
        <v>38</v>
      </c>
      <c r="S41" s="44" t="s">
        <v>36</v>
      </c>
    </row>
    <row r="42" spans="1:20" ht="15.95" customHeight="1" x14ac:dyDescent="0.2">
      <c r="A42" s="317"/>
      <c r="B42" s="317"/>
      <c r="C42" s="317"/>
      <c r="D42" s="317"/>
      <c r="E42" s="317"/>
      <c r="F42" s="317"/>
      <c r="G42" s="317"/>
      <c r="H42" s="317"/>
      <c r="I42" s="317"/>
      <c r="J42" s="317"/>
      <c r="K42" s="318"/>
      <c r="L42" s="317"/>
      <c r="M42" s="319"/>
      <c r="N42" s="320"/>
      <c r="O42" s="8" t="s">
        <v>2</v>
      </c>
      <c r="P42" s="321"/>
      <c r="Q42" s="322"/>
      <c r="R42" s="5"/>
      <c r="S42" s="39"/>
    </row>
    <row r="43" spans="1:20" ht="15.2" customHeight="1" x14ac:dyDescent="0.2">
      <c r="A43" s="317"/>
      <c r="B43" s="317"/>
      <c r="C43" s="317"/>
      <c r="D43" s="317"/>
      <c r="E43" s="317"/>
      <c r="F43" s="317"/>
      <c r="G43" s="317"/>
      <c r="H43" s="317"/>
      <c r="I43" s="317"/>
      <c r="J43" s="317"/>
      <c r="K43" s="323"/>
      <c r="L43" s="317"/>
      <c r="M43" s="319"/>
      <c r="N43" s="320"/>
      <c r="O43" s="8" t="s">
        <v>2</v>
      </c>
      <c r="P43" s="321"/>
      <c r="Q43" s="322"/>
      <c r="R43" s="5"/>
      <c r="S43" s="39"/>
    </row>
    <row r="44" spans="1:20" ht="15.95" customHeight="1" x14ac:dyDescent="0.2">
      <c r="A44" s="301"/>
      <c r="B44" s="301"/>
      <c r="C44" s="301"/>
      <c r="D44" s="301"/>
      <c r="E44" s="301"/>
      <c r="F44" s="301"/>
      <c r="G44" s="301"/>
      <c r="H44" s="301"/>
      <c r="I44" s="301"/>
      <c r="J44" s="301"/>
      <c r="K44" s="302"/>
      <c r="L44" s="301"/>
      <c r="M44" s="303"/>
      <c r="N44" s="304"/>
      <c r="O44" s="26" t="s">
        <v>2</v>
      </c>
      <c r="P44" s="305"/>
      <c r="Q44" s="306"/>
      <c r="R44" s="27"/>
      <c r="S44" s="38"/>
    </row>
    <row r="45" spans="1:20" ht="15.95" customHeight="1" x14ac:dyDescent="0.2">
      <c r="A45" s="308"/>
      <c r="B45" s="308"/>
      <c r="C45" s="308"/>
      <c r="D45" s="308"/>
      <c r="E45" s="308"/>
      <c r="F45" s="308"/>
      <c r="G45" s="308"/>
      <c r="H45" s="308"/>
      <c r="I45" s="308"/>
      <c r="J45" s="308"/>
      <c r="K45" s="309"/>
      <c r="L45" s="310"/>
      <c r="M45" s="311"/>
      <c r="N45" s="312"/>
      <c r="O45" s="31" t="s">
        <v>2</v>
      </c>
      <c r="P45" s="313"/>
      <c r="Q45" s="314"/>
      <c r="R45" s="30"/>
      <c r="S45" s="21"/>
    </row>
    <row r="46" spans="1:20" s="16" customFormat="1" ht="10.5" customHeight="1" x14ac:dyDescent="0.2">
      <c r="A46" s="292"/>
      <c r="B46" s="292"/>
      <c r="C46" s="292"/>
      <c r="D46" s="292"/>
      <c r="E46" s="292"/>
      <c r="F46" s="292"/>
      <c r="G46" s="292"/>
      <c r="H46" s="292"/>
      <c r="I46" s="292"/>
      <c r="J46" s="292"/>
      <c r="K46" s="292"/>
      <c r="L46" s="292"/>
      <c r="M46" s="292"/>
      <c r="N46" s="292"/>
      <c r="O46" s="292"/>
      <c r="P46" s="292"/>
      <c r="Q46" s="292"/>
      <c r="R46" s="292"/>
      <c r="S46" s="292"/>
    </row>
    <row r="47" spans="1:20" ht="15.2" customHeight="1" x14ac:dyDescent="0.2">
      <c r="A47" s="456" t="s">
        <v>44</v>
      </c>
      <c r="B47" s="457"/>
      <c r="C47" s="457"/>
      <c r="D47" s="457"/>
      <c r="E47" s="457"/>
      <c r="F47" s="457"/>
      <c r="G47" s="457"/>
      <c r="H47" s="457"/>
      <c r="I47" s="457"/>
      <c r="J47" s="457"/>
      <c r="K47" s="36"/>
      <c r="L47" s="36"/>
      <c r="M47" s="458" t="s">
        <v>77</v>
      </c>
      <c r="N47" s="457"/>
      <c r="O47" s="457"/>
      <c r="P47" s="457"/>
      <c r="Q47" s="457"/>
      <c r="R47" s="457"/>
      <c r="S47" s="458" t="s">
        <v>0</v>
      </c>
    </row>
    <row r="48" spans="1:20" ht="15.95" customHeight="1" x14ac:dyDescent="0.2">
      <c r="A48" s="457"/>
      <c r="B48" s="457"/>
      <c r="C48" s="457"/>
      <c r="D48" s="457"/>
      <c r="E48" s="457"/>
      <c r="F48" s="457"/>
      <c r="G48" s="457"/>
      <c r="H48" s="457"/>
      <c r="I48" s="457"/>
      <c r="J48" s="457"/>
      <c r="K48" s="35" t="s">
        <v>53</v>
      </c>
      <c r="L48" s="35" t="s">
        <v>76</v>
      </c>
      <c r="M48" s="458" t="s">
        <v>43</v>
      </c>
      <c r="N48" s="457"/>
      <c r="O48" s="458" t="s">
        <v>27</v>
      </c>
      <c r="P48" s="457"/>
      <c r="Q48" s="457"/>
      <c r="R48" s="35" t="s">
        <v>30</v>
      </c>
      <c r="S48" s="457"/>
    </row>
    <row r="49" spans="1:19" ht="15.95" customHeight="1" x14ac:dyDescent="0.2">
      <c r="A49" s="441"/>
      <c r="B49" s="523" t="s">
        <v>75</v>
      </c>
      <c r="C49" s="409"/>
      <c r="D49" s="409"/>
      <c r="E49" s="440" t="s">
        <v>24</v>
      </c>
      <c r="F49" s="448"/>
      <c r="G49" s="448"/>
      <c r="H49" s="448"/>
      <c r="I49" s="448"/>
      <c r="J49" s="448"/>
      <c r="K49" s="46"/>
      <c r="L49" s="29">
        <v>733</v>
      </c>
      <c r="M49" s="557"/>
      <c r="N49" s="207"/>
      <c r="O49" s="557"/>
      <c r="P49" s="207"/>
      <c r="Q49" s="207"/>
      <c r="R49" s="40"/>
      <c r="S49" s="18">
        <f>IF(((K49*L49)-M49-O49-R49)&lt;0,0,((K49*L49)-M49-O49-R49))</f>
        <v>0</v>
      </c>
    </row>
    <row r="50" spans="1:19" ht="15.95" customHeight="1" x14ac:dyDescent="0.2">
      <c r="A50" s="522"/>
      <c r="B50" s="243"/>
      <c r="C50" s="243"/>
      <c r="D50" s="243"/>
      <c r="E50" s="435" t="s">
        <v>37</v>
      </c>
      <c r="F50" s="453"/>
      <c r="G50" s="453"/>
      <c r="H50" s="453"/>
      <c r="I50" s="453"/>
      <c r="J50" s="453"/>
      <c r="K50" s="47"/>
      <c r="L50" s="39">
        <v>315</v>
      </c>
      <c r="M50" s="555"/>
      <c r="N50" s="219"/>
      <c r="O50" s="555"/>
      <c r="P50" s="219"/>
      <c r="Q50" s="219"/>
      <c r="R50" s="39"/>
      <c r="S50" s="11">
        <f>IF(((K50*L50)-M50-O50-R50)&lt;0,0,((K50*L50)-M50-O50-R50))</f>
        <v>0</v>
      </c>
    </row>
    <row r="51" spans="1:19" ht="15.95" customHeight="1" x14ac:dyDescent="0.2">
      <c r="A51" s="522"/>
      <c r="B51" s="243"/>
      <c r="C51" s="243"/>
      <c r="D51" s="243"/>
      <c r="E51" s="435" t="s">
        <v>67</v>
      </c>
      <c r="F51" s="453"/>
      <c r="G51" s="453"/>
      <c r="H51" s="453"/>
      <c r="I51" s="453"/>
      <c r="J51" s="453"/>
      <c r="K51" s="47"/>
      <c r="L51" s="39">
        <v>205</v>
      </c>
      <c r="M51" s="555"/>
      <c r="N51" s="219"/>
      <c r="O51" s="555"/>
      <c r="P51" s="219"/>
      <c r="Q51" s="219"/>
      <c r="R51" s="39"/>
      <c r="S51" s="11">
        <f>IF(((K51*L51)-M51-O51-R51)&lt;0,0,((K51*L51)-M51-O51-R51))</f>
        <v>0</v>
      </c>
    </row>
    <row r="52" spans="1:19" ht="16.7" customHeight="1" x14ac:dyDescent="0.2">
      <c r="A52" s="472"/>
      <c r="B52" s="243"/>
      <c r="C52" s="243"/>
      <c r="D52" s="243"/>
      <c r="E52" s="222"/>
      <c r="F52" s="223"/>
      <c r="G52" s="223"/>
      <c r="H52" s="223"/>
      <c r="I52" s="223"/>
      <c r="J52" s="223"/>
      <c r="K52" s="45"/>
      <c r="L52" s="38"/>
      <c r="M52" s="556"/>
      <c r="N52" s="223"/>
      <c r="O52" s="556"/>
      <c r="P52" s="223"/>
      <c r="Q52" s="223"/>
      <c r="R52" s="38"/>
      <c r="S52" s="19">
        <f>IF(((K52*L52)-M52-O52-R52)&lt;0,0,((K52*L52)-M52-O52-R52))</f>
        <v>0</v>
      </c>
    </row>
    <row r="53" spans="1:19" ht="15.2" customHeight="1" x14ac:dyDescent="0.2">
      <c r="A53" s="514" t="s">
        <v>78</v>
      </c>
      <c r="B53" s="515"/>
      <c r="C53" s="515"/>
      <c r="D53" s="515"/>
      <c r="E53" s="515"/>
      <c r="F53" s="515"/>
      <c r="G53" s="515"/>
      <c r="H53" s="515"/>
      <c r="I53" s="515"/>
      <c r="J53" s="515"/>
      <c r="K53" s="515"/>
      <c r="L53" s="515"/>
      <c r="M53" s="515"/>
      <c r="N53" s="515"/>
      <c r="O53" s="515"/>
      <c r="P53" s="515"/>
      <c r="Q53" s="515"/>
      <c r="R53" s="515"/>
      <c r="S53" s="516"/>
    </row>
    <row r="54" spans="1:19" ht="15.2" customHeight="1" x14ac:dyDescent="0.2">
      <c r="A54" s="517" t="s">
        <v>79</v>
      </c>
      <c r="B54" s="409"/>
      <c r="C54" s="409"/>
      <c r="D54" s="409"/>
      <c r="E54" s="409"/>
      <c r="F54" s="409"/>
      <c r="G54" s="409"/>
      <c r="H54" s="409"/>
      <c r="I54" s="409"/>
      <c r="J54" s="409"/>
      <c r="K54" s="409"/>
      <c r="L54" s="409"/>
      <c r="M54" s="409"/>
      <c r="N54" s="409"/>
      <c r="O54" s="409"/>
      <c r="P54" s="409"/>
      <c r="Q54" s="409"/>
      <c r="R54" s="409"/>
      <c r="S54" s="518"/>
    </row>
    <row r="55" spans="1:19" ht="15.2" customHeight="1" x14ac:dyDescent="0.2">
      <c r="A55" s="519" t="s">
        <v>84</v>
      </c>
      <c r="B55" s="520"/>
      <c r="C55" s="520"/>
      <c r="D55" s="520"/>
      <c r="E55" s="520"/>
      <c r="F55" s="520"/>
      <c r="G55" s="520"/>
      <c r="H55" s="520"/>
      <c r="I55" s="520"/>
      <c r="J55" s="520"/>
      <c r="K55" s="520"/>
      <c r="L55" s="520"/>
      <c r="M55" s="520"/>
      <c r="N55" s="520"/>
      <c r="O55" s="520"/>
      <c r="P55" s="520"/>
      <c r="Q55" s="520"/>
      <c r="R55" s="520"/>
      <c r="S55" s="521"/>
    </row>
    <row r="56" spans="1:19" ht="10.5" customHeight="1" x14ac:dyDescent="0.2">
      <c r="A56" s="253"/>
      <c r="B56" s="253"/>
      <c r="C56" s="253"/>
      <c r="D56" s="253"/>
      <c r="E56" s="253"/>
      <c r="F56" s="253"/>
      <c r="G56" s="253"/>
      <c r="H56" s="253"/>
      <c r="I56" s="253"/>
      <c r="J56" s="253"/>
      <c r="K56" s="253"/>
      <c r="L56" s="253"/>
      <c r="M56" s="253"/>
      <c r="N56" s="253"/>
      <c r="O56" s="253"/>
      <c r="P56" s="253"/>
      <c r="Q56" s="253"/>
      <c r="R56" s="253"/>
      <c r="S56" s="253"/>
    </row>
    <row r="57" spans="1:19" ht="21.2" customHeight="1" x14ac:dyDescent="0.2">
      <c r="A57" s="456" t="s">
        <v>63</v>
      </c>
      <c r="B57" s="457"/>
      <c r="C57" s="457"/>
      <c r="D57" s="457"/>
      <c r="E57" s="457"/>
      <c r="F57" s="457"/>
      <c r="G57" s="457"/>
      <c r="H57" s="457"/>
      <c r="I57" s="457"/>
      <c r="J57" s="457"/>
      <c r="K57" s="457"/>
      <c r="L57" s="457"/>
      <c r="M57" s="457"/>
      <c r="N57" s="457"/>
      <c r="O57" s="458" t="s">
        <v>53</v>
      </c>
      <c r="P57" s="457"/>
      <c r="Q57" s="457"/>
      <c r="R57" s="35" t="s">
        <v>56</v>
      </c>
      <c r="S57" s="35" t="s">
        <v>0</v>
      </c>
    </row>
    <row r="58" spans="1:19" ht="15.95" customHeight="1" x14ac:dyDescent="0.2">
      <c r="A58" s="467" t="s">
        <v>4</v>
      </c>
      <c r="B58" s="457"/>
      <c r="C58" s="457"/>
      <c r="D58" s="457"/>
      <c r="E58" s="457"/>
      <c r="F58" s="457"/>
      <c r="G58" s="457"/>
      <c r="H58" s="457"/>
      <c r="I58" s="457"/>
      <c r="J58" s="457"/>
      <c r="K58" s="457"/>
      <c r="L58" s="457"/>
      <c r="M58" s="457"/>
      <c r="N58" s="457"/>
      <c r="O58" s="362"/>
      <c r="P58" s="250"/>
      <c r="Q58" s="250"/>
      <c r="R58" s="32">
        <v>430</v>
      </c>
      <c r="S58" s="22">
        <f>+O58*R58</f>
        <v>0</v>
      </c>
    </row>
    <row r="59" spans="1:19" s="16" customFormat="1" ht="10.5" customHeight="1" x14ac:dyDescent="0.2">
      <c r="A59" s="253"/>
      <c r="B59" s="253"/>
      <c r="C59" s="253"/>
      <c r="D59" s="253"/>
      <c r="E59" s="253"/>
      <c r="F59" s="253"/>
      <c r="G59" s="253"/>
      <c r="H59" s="253"/>
      <c r="I59" s="253"/>
      <c r="J59" s="253"/>
      <c r="K59" s="253"/>
      <c r="L59" s="253"/>
      <c r="M59" s="253"/>
      <c r="N59" s="253"/>
      <c r="O59" s="253"/>
      <c r="P59" s="253"/>
      <c r="Q59" s="253"/>
      <c r="R59" s="253"/>
      <c r="S59" s="253"/>
    </row>
    <row r="60" spans="1:19" ht="21.2" customHeight="1" x14ac:dyDescent="0.2">
      <c r="A60" s="456" t="s">
        <v>41</v>
      </c>
      <c r="B60" s="457"/>
      <c r="C60" s="457"/>
      <c r="D60" s="457"/>
      <c r="E60" s="457"/>
      <c r="F60" s="457"/>
      <c r="G60" s="457"/>
      <c r="H60" s="457"/>
      <c r="I60" s="457"/>
      <c r="J60" s="457"/>
      <c r="K60" s="457"/>
      <c r="L60" s="457"/>
      <c r="M60" s="457"/>
      <c r="N60" s="457"/>
      <c r="O60" s="457"/>
      <c r="P60" s="457"/>
      <c r="Q60" s="457"/>
      <c r="R60" s="35" t="s">
        <v>39</v>
      </c>
      <c r="S60" s="35" t="s">
        <v>13</v>
      </c>
    </row>
    <row r="61" spans="1:19" ht="15.95" customHeight="1" x14ac:dyDescent="0.2">
      <c r="A61" s="449" t="s">
        <v>62</v>
      </c>
      <c r="B61" s="448"/>
      <c r="C61" s="448"/>
      <c r="D61" s="448"/>
      <c r="E61" s="448"/>
      <c r="F61" s="448"/>
      <c r="G61" s="448"/>
      <c r="H61" s="448"/>
      <c r="I61" s="448"/>
      <c r="J61" s="448"/>
      <c r="K61" s="448"/>
      <c r="L61" s="448"/>
      <c r="M61" s="448"/>
      <c r="N61" s="448"/>
      <c r="O61" s="448"/>
      <c r="P61" s="448"/>
      <c r="Q61" s="448"/>
      <c r="R61" s="44" t="s">
        <v>38</v>
      </c>
      <c r="S61" s="44" t="s">
        <v>36</v>
      </c>
    </row>
    <row r="62" spans="1:19" ht="16.7" customHeight="1" x14ac:dyDescent="0.2">
      <c r="A62" s="218"/>
      <c r="B62" s="219"/>
      <c r="C62" s="219"/>
      <c r="D62" s="219"/>
      <c r="E62" s="219"/>
      <c r="F62" s="219"/>
      <c r="G62" s="219"/>
      <c r="H62" s="219"/>
      <c r="I62" s="219"/>
      <c r="J62" s="219"/>
      <c r="K62" s="219"/>
      <c r="L62" s="219"/>
      <c r="M62" s="219"/>
      <c r="N62" s="219"/>
      <c r="O62" s="219"/>
      <c r="P62" s="219"/>
      <c r="Q62" s="219"/>
      <c r="R62" s="5"/>
      <c r="S62" s="39"/>
    </row>
    <row r="63" spans="1:19" ht="16.7" customHeight="1" x14ac:dyDescent="0.2">
      <c r="A63" s="218"/>
      <c r="B63" s="219"/>
      <c r="C63" s="219"/>
      <c r="D63" s="219"/>
      <c r="E63" s="219"/>
      <c r="F63" s="219"/>
      <c r="G63" s="219"/>
      <c r="H63" s="219"/>
      <c r="I63" s="219"/>
      <c r="J63" s="219"/>
      <c r="K63" s="219"/>
      <c r="L63" s="219"/>
      <c r="M63" s="219"/>
      <c r="N63" s="219"/>
      <c r="O63" s="219"/>
      <c r="P63" s="219"/>
      <c r="Q63" s="219"/>
      <c r="R63" s="5"/>
      <c r="S63" s="39"/>
    </row>
    <row r="64" spans="1:19" ht="16.7" customHeight="1" x14ac:dyDescent="0.2">
      <c r="A64" s="222"/>
      <c r="B64" s="223"/>
      <c r="C64" s="223"/>
      <c r="D64" s="223"/>
      <c r="E64" s="223"/>
      <c r="F64" s="223"/>
      <c r="G64" s="223"/>
      <c r="H64" s="223"/>
      <c r="I64" s="223"/>
      <c r="J64" s="223"/>
      <c r="K64" s="223"/>
      <c r="L64" s="223"/>
      <c r="M64" s="223"/>
      <c r="N64" s="223"/>
      <c r="O64" s="223"/>
      <c r="P64" s="223"/>
      <c r="Q64" s="223"/>
      <c r="R64" s="27"/>
      <c r="S64" s="38"/>
    </row>
    <row r="65" spans="1:19" ht="16.7" customHeight="1" x14ac:dyDescent="0.2">
      <c r="A65" s="249"/>
      <c r="B65" s="250"/>
      <c r="C65" s="250"/>
      <c r="D65" s="250"/>
      <c r="E65" s="250"/>
      <c r="F65" s="250"/>
      <c r="G65" s="250"/>
      <c r="H65" s="250"/>
      <c r="I65" s="250"/>
      <c r="J65" s="250"/>
      <c r="K65" s="250"/>
      <c r="L65" s="250"/>
      <c r="M65" s="250"/>
      <c r="N65" s="250"/>
      <c r="O65" s="250"/>
      <c r="P65" s="250"/>
      <c r="Q65" s="250"/>
      <c r="R65" s="28"/>
      <c r="S65" s="21"/>
    </row>
    <row r="66" spans="1:19" s="16" customFormat="1" ht="10.5" customHeight="1" x14ac:dyDescent="0.2">
      <c r="A66" s="253"/>
      <c r="B66" s="253"/>
      <c r="C66" s="253"/>
      <c r="D66" s="253"/>
      <c r="E66" s="253"/>
      <c r="F66" s="253"/>
      <c r="G66" s="253"/>
      <c r="H66" s="253"/>
      <c r="I66" s="253"/>
      <c r="J66" s="253"/>
      <c r="K66" s="253"/>
      <c r="L66" s="253"/>
      <c r="M66" s="253"/>
      <c r="N66" s="253"/>
      <c r="O66" s="253"/>
      <c r="P66" s="253"/>
      <c r="Q66" s="253"/>
      <c r="R66" s="253"/>
      <c r="S66" s="253"/>
    </row>
    <row r="67" spans="1:19" ht="18.95" customHeight="1" x14ac:dyDescent="0.2">
      <c r="A67" s="456" t="s">
        <v>23</v>
      </c>
      <c r="B67" s="457"/>
      <c r="C67" s="457"/>
      <c r="D67" s="457"/>
      <c r="E67" s="457"/>
      <c r="F67" s="457"/>
      <c r="G67" s="457"/>
      <c r="H67" s="457"/>
      <c r="I67" s="457"/>
      <c r="J67" s="457"/>
      <c r="K67" s="457"/>
      <c r="L67" s="457"/>
      <c r="M67" s="457"/>
      <c r="N67" s="457"/>
      <c r="O67" s="457"/>
      <c r="P67" s="457"/>
      <c r="Q67" s="457"/>
      <c r="R67" s="457"/>
      <c r="S67" s="33">
        <f>+S24+SUM(S28:S31)+SUM(S35:S36)+SUM(S49:S52)+S58+SUM(S42:S45)+SUM(S62:S65)</f>
        <v>0</v>
      </c>
    </row>
    <row r="68" spans="1:19" ht="18.2" customHeight="1" x14ac:dyDescent="0.2">
      <c r="A68" s="440" t="s">
        <v>6</v>
      </c>
      <c r="B68" s="448"/>
      <c r="C68" s="448"/>
      <c r="D68" s="448"/>
      <c r="E68" s="448"/>
      <c r="F68" s="448"/>
      <c r="G68" s="448"/>
      <c r="H68" s="217"/>
      <c r="I68" s="207"/>
      <c r="J68" s="207"/>
      <c r="K68" s="207"/>
      <c r="L68" s="207"/>
      <c r="M68" s="207"/>
      <c r="N68" s="207"/>
      <c r="O68" s="207"/>
      <c r="P68" s="207"/>
      <c r="Q68" s="207"/>
      <c r="R68" s="207"/>
      <c r="S68" s="40"/>
    </row>
    <row r="69" spans="1:19" ht="15.95" customHeight="1" x14ac:dyDescent="0.2">
      <c r="A69" s="435" t="s">
        <v>22</v>
      </c>
      <c r="B69" s="453"/>
      <c r="C69" s="453"/>
      <c r="D69" s="453"/>
      <c r="E69" s="453"/>
      <c r="F69" s="453"/>
      <c r="G69" s="453"/>
      <c r="H69" s="218"/>
      <c r="I69" s="219"/>
      <c r="J69" s="219"/>
      <c r="K69" s="219"/>
      <c r="L69" s="219"/>
      <c r="M69" s="219"/>
      <c r="N69" s="219"/>
      <c r="O69" s="219"/>
      <c r="P69" s="219"/>
      <c r="Q69" s="219"/>
      <c r="R69" s="219"/>
      <c r="S69" s="39"/>
    </row>
    <row r="70" spans="1:19" ht="18.95" customHeight="1" x14ac:dyDescent="0.2">
      <c r="A70" s="430" t="s">
        <v>46</v>
      </c>
      <c r="B70" s="453"/>
      <c r="C70" s="453"/>
      <c r="D70" s="453"/>
      <c r="E70" s="453"/>
      <c r="F70" s="453"/>
      <c r="G70" s="453"/>
      <c r="H70" s="453"/>
      <c r="I70" s="453"/>
      <c r="J70" s="453"/>
      <c r="K70" s="453"/>
      <c r="L70" s="453"/>
      <c r="M70" s="453"/>
      <c r="N70" s="453"/>
      <c r="O70" s="453"/>
      <c r="P70" s="453"/>
      <c r="Q70" s="453"/>
      <c r="R70" s="453"/>
      <c r="S70" s="10">
        <f>+S67-SUM(S68:S69)</f>
        <v>0</v>
      </c>
    </row>
    <row r="71" spans="1:19" ht="10.7" customHeight="1" x14ac:dyDescent="0.2">
      <c r="A71" s="242"/>
      <c r="B71" s="243"/>
      <c r="C71" s="243"/>
      <c r="D71" s="243"/>
      <c r="E71" s="243"/>
      <c r="F71" s="243"/>
      <c r="G71" s="243"/>
      <c r="H71" s="243"/>
      <c r="I71" s="243"/>
      <c r="J71" s="243"/>
      <c r="K71" s="243"/>
      <c r="L71" s="243"/>
      <c r="M71" s="243"/>
      <c r="N71" s="244"/>
      <c r="O71" s="244"/>
      <c r="P71" s="244"/>
      <c r="Q71" s="244"/>
      <c r="R71" s="244"/>
      <c r="S71" s="244"/>
    </row>
    <row r="72" spans="1:19" ht="16.7" customHeight="1" x14ac:dyDescent="0.2">
      <c r="A72" s="51"/>
      <c r="B72" s="525" t="s">
        <v>28</v>
      </c>
      <c r="C72" s="526"/>
      <c r="D72" s="526"/>
      <c r="E72" s="526"/>
      <c r="F72" s="526"/>
      <c r="G72" s="526"/>
      <c r="H72" s="526"/>
      <c r="I72" s="526"/>
      <c r="J72" s="526"/>
      <c r="K72" s="526"/>
      <c r="L72" s="526"/>
      <c r="M72" s="527"/>
      <c r="N72" s="52"/>
      <c r="O72" s="545" t="s">
        <v>61</v>
      </c>
      <c r="P72" s="497"/>
      <c r="Q72" s="497"/>
      <c r="R72" s="497"/>
      <c r="S72" s="497"/>
    </row>
    <row r="73" spans="1:19" ht="16.7" customHeight="1" x14ac:dyDescent="0.2">
      <c r="A73" s="51"/>
      <c r="B73" s="548" t="s">
        <v>34</v>
      </c>
      <c r="C73" s="549"/>
      <c r="D73" s="53"/>
      <c r="E73" s="550" t="s">
        <v>7</v>
      </c>
      <c r="F73" s="551"/>
      <c r="G73" s="552"/>
      <c r="H73" s="553"/>
      <c r="I73" s="554"/>
      <c r="J73" s="554"/>
      <c r="K73" s="554"/>
      <c r="L73" s="554"/>
      <c r="M73" s="9"/>
      <c r="N73" s="6"/>
      <c r="O73" s="545" t="s">
        <v>42</v>
      </c>
      <c r="P73" s="497"/>
      <c r="Q73" s="497"/>
      <c r="R73" s="497"/>
      <c r="S73" s="497"/>
    </row>
    <row r="74" spans="1:19" ht="15.95" customHeight="1" x14ac:dyDescent="0.2">
      <c r="A74" s="463" t="s">
        <v>26</v>
      </c>
      <c r="B74" s="497"/>
      <c r="C74" s="497"/>
      <c r="D74" s="497"/>
      <c r="E74" s="545" t="s">
        <v>48</v>
      </c>
      <c r="F74" s="497"/>
      <c r="G74" s="497"/>
      <c r="H74" s="454"/>
      <c r="I74" s="454"/>
      <c r="J74" s="454"/>
      <c r="K74" s="454"/>
      <c r="L74" s="463" t="s">
        <v>16</v>
      </c>
      <c r="M74" s="454"/>
      <c r="N74" s="454"/>
      <c r="O74" s="454"/>
      <c r="P74" s="454"/>
      <c r="Q74" s="454"/>
      <c r="R74" s="454"/>
      <c r="S74" s="454"/>
    </row>
    <row r="75" spans="1:19" ht="29.45" customHeight="1" x14ac:dyDescent="0.2">
      <c r="A75" s="546"/>
      <c r="B75" s="547"/>
      <c r="C75" s="547"/>
      <c r="D75" s="547"/>
      <c r="E75" s="207"/>
      <c r="F75" s="207"/>
      <c r="G75" s="207"/>
      <c r="H75" s="207"/>
      <c r="I75" s="207"/>
      <c r="J75" s="207"/>
      <c r="K75" s="207"/>
      <c r="L75" s="207"/>
      <c r="M75" s="207"/>
      <c r="N75" s="207"/>
      <c r="O75" s="207"/>
      <c r="P75" s="207"/>
      <c r="Q75" s="207"/>
      <c r="R75" s="207"/>
      <c r="S75" s="207"/>
    </row>
    <row r="76" spans="1:19" ht="12.2" customHeight="1" x14ac:dyDescent="0.2">
      <c r="A76" s="543"/>
      <c r="B76" s="544"/>
      <c r="C76" s="544"/>
      <c r="D76" s="544"/>
      <c r="E76" s="544"/>
      <c r="F76" s="544"/>
      <c r="G76" s="544"/>
      <c r="H76" s="544"/>
      <c r="I76" s="544"/>
      <c r="J76" s="544"/>
      <c r="K76" s="544"/>
      <c r="L76" s="544"/>
      <c r="M76" s="544"/>
      <c r="N76" s="544"/>
      <c r="O76" s="544"/>
      <c r="P76" s="544"/>
      <c r="Q76" s="544"/>
      <c r="R76" s="544"/>
      <c r="S76" s="544"/>
    </row>
  </sheetData>
  <sheetProtection sheet="1" formatCells="0" formatColumns="0" formatRows="0" insertColumns="0" insertRows="0" insertHyperlinks="0" deleteColumns="0" deleteRows="0" sort="0" autoFilter="0" pivotTables="0"/>
  <mergeCells count="222">
    <mergeCell ref="A5:D5"/>
    <mergeCell ref="E5:F5"/>
    <mergeCell ref="H5:J5"/>
    <mergeCell ref="K5:L5"/>
    <mergeCell ref="M5:P5"/>
    <mergeCell ref="R5:S5"/>
    <mergeCell ref="A1:S1"/>
    <mergeCell ref="A2:S2"/>
    <mergeCell ref="A3:S3"/>
    <mergeCell ref="A4:B4"/>
    <mergeCell ref="C4:J4"/>
    <mergeCell ref="K4:L4"/>
    <mergeCell ref="M4:P4"/>
    <mergeCell ref="R4:S4"/>
    <mergeCell ref="A8:S8"/>
    <mergeCell ref="A9:S9"/>
    <mergeCell ref="A10:B10"/>
    <mergeCell ref="C10:D10"/>
    <mergeCell ref="E10:G10"/>
    <mergeCell ref="H10:J10"/>
    <mergeCell ref="L10:N10"/>
    <mergeCell ref="O10:Q10"/>
    <mergeCell ref="A6:B6"/>
    <mergeCell ref="C6:J6"/>
    <mergeCell ref="K6:L6"/>
    <mergeCell ref="M6:S6"/>
    <mergeCell ref="A7:E7"/>
    <mergeCell ref="F7:S7"/>
    <mergeCell ref="A12:B12"/>
    <mergeCell ref="C12:D12"/>
    <mergeCell ref="E12:G12"/>
    <mergeCell ref="H12:J12"/>
    <mergeCell ref="L12:N12"/>
    <mergeCell ref="O12:Q12"/>
    <mergeCell ref="A11:B11"/>
    <mergeCell ref="C11:D11"/>
    <mergeCell ref="E11:G11"/>
    <mergeCell ref="H11:J11"/>
    <mergeCell ref="L11:N11"/>
    <mergeCell ref="O11:Q11"/>
    <mergeCell ref="A14:B14"/>
    <mergeCell ref="C14:D14"/>
    <mergeCell ref="E14:G14"/>
    <mergeCell ref="H14:J14"/>
    <mergeCell ref="L14:N14"/>
    <mergeCell ref="O14:Q14"/>
    <mergeCell ref="A13:B13"/>
    <mergeCell ref="C13:D13"/>
    <mergeCell ref="E13:G13"/>
    <mergeCell ref="H13:J13"/>
    <mergeCell ref="L13:N13"/>
    <mergeCell ref="O13:Q13"/>
    <mergeCell ref="A16:B16"/>
    <mergeCell ref="C16:D16"/>
    <mergeCell ref="E16:G16"/>
    <mergeCell ref="H16:J16"/>
    <mergeCell ref="L16:N16"/>
    <mergeCell ref="O16:Q16"/>
    <mergeCell ref="A15:B15"/>
    <mergeCell ref="C15:D15"/>
    <mergeCell ref="E15:G15"/>
    <mergeCell ref="H15:J15"/>
    <mergeCell ref="L15:N15"/>
    <mergeCell ref="O15:Q15"/>
    <mergeCell ref="A18:B18"/>
    <mergeCell ref="C18:D18"/>
    <mergeCell ref="E18:G18"/>
    <mergeCell ref="H18:J18"/>
    <mergeCell ref="L18:N18"/>
    <mergeCell ref="O18:Q18"/>
    <mergeCell ref="A17:B17"/>
    <mergeCell ref="C17:D17"/>
    <mergeCell ref="E17:G17"/>
    <mergeCell ref="H17:J17"/>
    <mergeCell ref="L17:N17"/>
    <mergeCell ref="O17:Q17"/>
    <mergeCell ref="A20:B20"/>
    <mergeCell ref="C20:D20"/>
    <mergeCell ref="E20:G20"/>
    <mergeCell ref="H20:J20"/>
    <mergeCell ref="L20:N20"/>
    <mergeCell ref="O20:Q20"/>
    <mergeCell ref="A19:B19"/>
    <mergeCell ref="C19:D19"/>
    <mergeCell ref="E19:G19"/>
    <mergeCell ref="H19:J19"/>
    <mergeCell ref="L19:N19"/>
    <mergeCell ref="O19:Q19"/>
    <mergeCell ref="A22:B22"/>
    <mergeCell ref="C22:D22"/>
    <mergeCell ref="E22:G22"/>
    <mergeCell ref="H22:J22"/>
    <mergeCell ref="L22:N22"/>
    <mergeCell ref="O22:Q22"/>
    <mergeCell ref="A21:B21"/>
    <mergeCell ref="C21:D21"/>
    <mergeCell ref="E21:G21"/>
    <mergeCell ref="H21:J21"/>
    <mergeCell ref="L21:N21"/>
    <mergeCell ref="O21:Q21"/>
    <mergeCell ref="A24:K24"/>
    <mergeCell ref="L24:N24"/>
    <mergeCell ref="O24:Q24"/>
    <mergeCell ref="A25:K25"/>
    <mergeCell ref="L25:N25"/>
    <mergeCell ref="O25:Q25"/>
    <mergeCell ref="A23:B23"/>
    <mergeCell ref="C23:D23"/>
    <mergeCell ref="E23:G23"/>
    <mergeCell ref="H23:J23"/>
    <mergeCell ref="L23:N23"/>
    <mergeCell ref="O23:Q23"/>
    <mergeCell ref="A29:N29"/>
    <mergeCell ref="O29:Q29"/>
    <mergeCell ref="A30:C30"/>
    <mergeCell ref="D30:G30"/>
    <mergeCell ref="H30:N30"/>
    <mergeCell ref="O30:Q30"/>
    <mergeCell ref="R25:S25"/>
    <mergeCell ref="A26:S26"/>
    <mergeCell ref="A27:N27"/>
    <mergeCell ref="O27:Q27"/>
    <mergeCell ref="A28:N28"/>
    <mergeCell ref="O28:Q28"/>
    <mergeCell ref="A31:N31"/>
    <mergeCell ref="O31:Q31"/>
    <mergeCell ref="A32:S32"/>
    <mergeCell ref="A33:J34"/>
    <mergeCell ref="K33:K34"/>
    <mergeCell ref="L33:L34"/>
    <mergeCell ref="M33:R33"/>
    <mergeCell ref="S33:S34"/>
    <mergeCell ref="M34:N34"/>
    <mergeCell ref="O34:Q34"/>
    <mergeCell ref="A37:S37"/>
    <mergeCell ref="A38:S38"/>
    <mergeCell ref="A39:S39"/>
    <mergeCell ref="A40:J40"/>
    <mergeCell ref="K40:L40"/>
    <mergeCell ref="M40:Q40"/>
    <mergeCell ref="A35:J35"/>
    <mergeCell ref="M35:N35"/>
    <mergeCell ref="O35:Q35"/>
    <mergeCell ref="A36:J36"/>
    <mergeCell ref="M36:N36"/>
    <mergeCell ref="O36:Q36"/>
    <mergeCell ref="A43:J43"/>
    <mergeCell ref="K43:L43"/>
    <mergeCell ref="M43:N43"/>
    <mergeCell ref="P43:Q43"/>
    <mergeCell ref="A44:J44"/>
    <mergeCell ref="K44:L44"/>
    <mergeCell ref="M44:N44"/>
    <mergeCell ref="P44:Q44"/>
    <mergeCell ref="A41:J41"/>
    <mergeCell ref="K41:L41"/>
    <mergeCell ref="M41:N41"/>
    <mergeCell ref="P41:Q41"/>
    <mergeCell ref="A42:J42"/>
    <mergeCell ref="K42:L42"/>
    <mergeCell ref="M42:N42"/>
    <mergeCell ref="P42:Q42"/>
    <mergeCell ref="A45:J45"/>
    <mergeCell ref="K45:L45"/>
    <mergeCell ref="M45:N45"/>
    <mergeCell ref="P45:Q45"/>
    <mergeCell ref="A46:S46"/>
    <mergeCell ref="A47:J48"/>
    <mergeCell ref="M47:R47"/>
    <mergeCell ref="S47:S48"/>
    <mergeCell ref="M48:N48"/>
    <mergeCell ref="O48:Q48"/>
    <mergeCell ref="A55:S55"/>
    <mergeCell ref="A56:S56"/>
    <mergeCell ref="A57:N57"/>
    <mergeCell ref="O57:Q57"/>
    <mergeCell ref="A58:N58"/>
    <mergeCell ref="O58:Q58"/>
    <mergeCell ref="O51:Q51"/>
    <mergeCell ref="E52:J52"/>
    <mergeCell ref="M52:N52"/>
    <mergeCell ref="O52:Q52"/>
    <mergeCell ref="A53:S53"/>
    <mergeCell ref="A54:S54"/>
    <mergeCell ref="A49:A52"/>
    <mergeCell ref="B49:D52"/>
    <mergeCell ref="E49:J49"/>
    <mergeCell ref="M49:N49"/>
    <mergeCell ref="O49:Q49"/>
    <mergeCell ref="E50:J50"/>
    <mergeCell ref="M50:N50"/>
    <mergeCell ref="O50:Q50"/>
    <mergeCell ref="E51:J51"/>
    <mergeCell ref="M51:N51"/>
    <mergeCell ref="A65:Q65"/>
    <mergeCell ref="A66:S66"/>
    <mergeCell ref="A67:R67"/>
    <mergeCell ref="A68:G68"/>
    <mergeCell ref="H68:R68"/>
    <mergeCell ref="A69:G69"/>
    <mergeCell ref="H69:R69"/>
    <mergeCell ref="A59:S59"/>
    <mergeCell ref="A60:Q60"/>
    <mergeCell ref="A61:Q61"/>
    <mergeCell ref="A62:Q62"/>
    <mergeCell ref="A63:Q63"/>
    <mergeCell ref="A64:Q64"/>
    <mergeCell ref="A76:S76"/>
    <mergeCell ref="A74:D74"/>
    <mergeCell ref="E74:K74"/>
    <mergeCell ref="L74:S74"/>
    <mergeCell ref="A75:D75"/>
    <mergeCell ref="E75:K75"/>
    <mergeCell ref="L75:S75"/>
    <mergeCell ref="A70:R70"/>
    <mergeCell ref="A71:S71"/>
    <mergeCell ref="B72:M72"/>
    <mergeCell ref="O72:S72"/>
    <mergeCell ref="B73:C73"/>
    <mergeCell ref="E73:G73"/>
    <mergeCell ref="H73:L73"/>
    <mergeCell ref="O73:S73"/>
  </mergeCells>
  <pageMargins left="0.7" right="0.7" top="0.78740157499999996" bottom="0.78740157499999996" header="0.3" footer="0.3"/>
  <pageSetup paperSize="9" scale="61" orientation="portrait" r:id="rId1"/>
  <headerFooter>
    <oddFooter xml:space="preserve">&amp;L&amp;7&amp;K9C9C9C© Copyright Sticos AS&amp;R&amp;7&amp;K9C9C9CUtskrift fra Sticos </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2:A28"/>
  <sheetViews>
    <sheetView showGridLines="0" workbookViewId="0"/>
  </sheetViews>
  <sheetFormatPr baseColWidth="10" defaultRowHeight="12.75" x14ac:dyDescent="0.2"/>
  <sheetData>
    <row r="2" spans="1:1" s="2" customFormat="1" ht="15" x14ac:dyDescent="0.25">
      <c r="A2" s="1" t="s">
        <v>70</v>
      </c>
    </row>
    <row r="3" spans="1:1" s="2" customFormat="1" ht="14.25" x14ac:dyDescent="0.2"/>
    <row r="4" spans="1:1" s="2" customFormat="1" ht="15" x14ac:dyDescent="0.25">
      <c r="A4" s="3"/>
    </row>
    <row r="5" spans="1:1" s="2" customFormat="1" ht="14.25" x14ac:dyDescent="0.2">
      <c r="A5" s="4"/>
    </row>
    <row r="6" spans="1:1" s="2" customFormat="1" ht="14.25" x14ac:dyDescent="0.2">
      <c r="A6" s="4"/>
    </row>
    <row r="7" spans="1:1" s="2" customFormat="1" ht="14.25" x14ac:dyDescent="0.2"/>
    <row r="8" spans="1:1" s="2" customFormat="1" ht="14.25" x14ac:dyDescent="0.2"/>
    <row r="9" spans="1:1" s="2" customFormat="1" ht="14.25" x14ac:dyDescent="0.2"/>
    <row r="10" spans="1:1" s="2" customFormat="1" ht="14.25" x14ac:dyDescent="0.2"/>
    <row r="11" spans="1:1" s="2" customFormat="1" ht="14.25" x14ac:dyDescent="0.2"/>
    <row r="12" spans="1:1" s="2" customFormat="1" ht="14.25" x14ac:dyDescent="0.2"/>
    <row r="13" spans="1:1" s="2" customFormat="1" ht="14.25" x14ac:dyDescent="0.2"/>
    <row r="14" spans="1:1" s="2" customFormat="1" ht="14.25" x14ac:dyDescent="0.2"/>
    <row r="15" spans="1:1" s="2" customFormat="1" ht="14.25" x14ac:dyDescent="0.2"/>
    <row r="16" spans="1:1" s="2" customFormat="1" ht="14.25" x14ac:dyDescent="0.2"/>
    <row r="17" s="2" customFormat="1" ht="14.25" x14ac:dyDescent="0.2"/>
    <row r="18" s="2" customFormat="1" ht="14.25" x14ac:dyDescent="0.2"/>
    <row r="19" s="2" customFormat="1" ht="14.25" x14ac:dyDescent="0.2"/>
    <row r="20" s="2" customFormat="1" ht="14.25" x14ac:dyDescent="0.2"/>
    <row r="21" s="2" customFormat="1" ht="14.25" x14ac:dyDescent="0.2"/>
    <row r="22" s="2" customFormat="1" ht="14.25" x14ac:dyDescent="0.2"/>
    <row r="23" s="2" customFormat="1" ht="14.25" x14ac:dyDescent="0.2"/>
    <row r="24" s="2" customFormat="1" ht="14.25" x14ac:dyDescent="0.2"/>
    <row r="25" s="2" customFormat="1" ht="14.25" x14ac:dyDescent="0.2"/>
    <row r="26" s="2" customFormat="1" ht="14.25" x14ac:dyDescent="0.2"/>
    <row r="27" s="2" customFormat="1" ht="14.25" x14ac:dyDescent="0.2"/>
    <row r="28" s="2" customFormat="1" ht="14.25" x14ac:dyDescent="0.2"/>
  </sheetData>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vt:i4>
      </vt:variant>
      <vt:variant>
        <vt:lpstr>Navngitte områder</vt:lpstr>
      </vt:variant>
      <vt:variant>
        <vt:i4>11</vt:i4>
      </vt:variant>
    </vt:vector>
  </HeadingPairs>
  <TitlesOfParts>
    <vt:vector size="18" baseType="lpstr">
      <vt:lpstr>Fra 01.01.2021</vt:lpstr>
      <vt:lpstr>Fra 01.01.2020-31.12.20</vt:lpstr>
      <vt:lpstr>Fra 01.01.2019-31.12.19</vt:lpstr>
      <vt:lpstr>Fra 22.06.2018-31.12.18</vt:lpstr>
      <vt:lpstr>Fra 01.01.2018-21.06.18</vt:lpstr>
      <vt:lpstr>Fra 01januar2017</vt:lpstr>
      <vt:lpstr>Info</vt:lpstr>
      <vt:lpstr>'Fra 01.01.2018-21.06.18'!KundeNavn</vt:lpstr>
      <vt:lpstr>'Fra 01.01.2019-31.12.19'!KundeNavn</vt:lpstr>
      <vt:lpstr>'Fra 01.01.2020-31.12.20'!KundeNavn</vt:lpstr>
      <vt:lpstr>'Fra 01januar2017'!KundeNavn</vt:lpstr>
      <vt:lpstr>'Fra 22.06.2018-31.12.18'!KundeNavn</vt:lpstr>
      <vt:lpstr>'Fra 01.01.2018-21.06.18'!Utskriftsområde</vt:lpstr>
      <vt:lpstr>'Fra 01.01.2019-31.12.19'!Utskriftsområde</vt:lpstr>
      <vt:lpstr>'Fra 01.01.2020-31.12.20'!Utskriftsområde</vt:lpstr>
      <vt:lpstr>'Fra 01.01.2021'!Utskriftsområde</vt:lpstr>
      <vt:lpstr>'Fra 01januar2017'!Utskriftsområde</vt:lpstr>
      <vt:lpstr>'Fra 22.06.2018-31.12.18'!Utskriftsområde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Anne-Lise Karlsen</cp:lastModifiedBy>
  <cp:lastPrinted>2020-12-15T07:23:22Z</cp:lastPrinted>
  <dcterms:created xsi:type="dcterms:W3CDTF">2010-12-10T08:56:00Z</dcterms:created>
  <dcterms:modified xsi:type="dcterms:W3CDTF">2021-06-23T07:48:42Z</dcterms:modified>
</cp:coreProperties>
</file>