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Kunder\Aktuelt Regnskap AS\Reiseregn. 2021\"/>
    </mc:Choice>
  </mc:AlternateContent>
  <xr:revisionPtr revIDLastSave="0" documentId="8_{3B016D02-C2CB-4EB0-A5BD-87109598C673}" xr6:coauthVersionLast="47" xr6:coauthVersionMax="47" xr10:uidLastSave="{00000000-0000-0000-0000-000000000000}"/>
  <bookViews>
    <workbookView xWindow="-120" yWindow="-120" windowWidth="38640" windowHeight="21240" tabRatio="886" xr2:uid="{00000000-000D-0000-FFFF-FFFF00000000}"/>
  </bookViews>
  <sheets>
    <sheet name="Fra 01.01.21" sheetId="17" r:id="rId1"/>
    <sheet name="Fra 01.06.20-31.12.20" sheetId="16" r:id="rId2"/>
    <sheet name="Fra 01.01.19-31.05.20" sheetId="15" r:id="rId3"/>
    <sheet name="Fra 22.06.2018 -31.12.18" sheetId="14" r:id="rId4"/>
    <sheet name="Fra 01.01.2018-21.06.18" sheetId="12" r:id="rId5"/>
    <sheet name="Info" sheetId="4" r:id="rId6"/>
  </sheets>
  <definedNames>
    <definedName name="KundeNavn" localSheetId="2">'Fra 01.01.19-31.05.20'!$C$4</definedName>
    <definedName name="KundeNavn" localSheetId="4">'Fra 01.01.2018-21.06.18'!$C$4</definedName>
    <definedName name="KundeNavn" localSheetId="1">'Fra 01.06.20-31.12.20'!$C$4</definedName>
    <definedName name="KundeNavn" localSheetId="3">'Fra 22.06.2018 -31.12.18'!$C$4</definedName>
    <definedName name="KundeNavn">#REF!</definedName>
    <definedName name="_xlnm.Print_Area" localSheetId="2">'Fra 01.01.19-31.05.20'!$A$1:$T$75</definedName>
    <definedName name="_xlnm.Print_Area" localSheetId="4">'Fra 01.01.2018-21.06.18'!$A$1:$T$76</definedName>
    <definedName name="_xlnm.Print_Area" localSheetId="0">'Fra 01.01.21'!$A$1:$T$81</definedName>
    <definedName name="_xlnm.Print_Area" localSheetId="1">'Fra 01.06.20-31.12.20'!$A$1:$T$75</definedName>
    <definedName name="_xlnm.Print_Area" localSheetId="3">'Fra 22.06.2018 -31.12.18'!$A$1:$T$75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3" i="17" l="1"/>
  <c r="S56" i="17"/>
  <c r="P56" i="17"/>
  <c r="N56" i="17"/>
  <c r="T56" i="17" s="1"/>
  <c r="S55" i="17"/>
  <c r="P55" i="17"/>
  <c r="N55" i="17"/>
  <c r="T55" i="17" s="1"/>
  <c r="S54" i="17"/>
  <c r="P54" i="17"/>
  <c r="N54" i="17"/>
  <c r="T54" i="17" s="1"/>
  <c r="T35" i="17"/>
  <c r="T34" i="17"/>
  <c r="T33" i="17"/>
  <c r="T32" i="17"/>
  <c r="T27" i="17"/>
  <c r="O27" i="17"/>
  <c r="U11" i="17"/>
  <c r="X12" i="17" s="1"/>
  <c r="U10" i="17"/>
  <c r="V10" i="17" s="1"/>
  <c r="U9" i="17"/>
  <c r="V11" i="17" l="1"/>
  <c r="V12" i="17" s="1"/>
  <c r="U6" i="17" s="1"/>
  <c r="W12" i="17"/>
  <c r="U8" i="17" s="1"/>
  <c r="T58" i="16"/>
  <c r="S52" i="16"/>
  <c r="P52" i="16"/>
  <c r="N52" i="16"/>
  <c r="S51" i="16"/>
  <c r="P51" i="16"/>
  <c r="N51" i="16"/>
  <c r="S50" i="16"/>
  <c r="P50" i="16"/>
  <c r="N50" i="16"/>
  <c r="T32" i="16"/>
  <c r="T31" i="16"/>
  <c r="T30" i="16"/>
  <c r="T29" i="16"/>
  <c r="T25" i="16"/>
  <c r="O25" i="16"/>
  <c r="U9" i="16"/>
  <c r="X10" i="16" s="1"/>
  <c r="U8" i="16"/>
  <c r="U7" i="16"/>
  <c r="I53" i="17" l="1"/>
  <c r="K40" i="17"/>
  <c r="K57" i="17"/>
  <c r="E57" i="17"/>
  <c r="W8" i="17"/>
  <c r="Y8" i="17"/>
  <c r="X8" i="17"/>
  <c r="AA8" i="17" s="1"/>
  <c r="T6" i="17" s="1"/>
  <c r="V8" i="16"/>
  <c r="V9" i="16" s="1"/>
  <c r="V10" i="16" s="1"/>
  <c r="U5" i="16" s="1"/>
  <c r="T50" i="16"/>
  <c r="T52" i="16"/>
  <c r="T51" i="16"/>
  <c r="T58" i="15"/>
  <c r="S52" i="15"/>
  <c r="P52" i="15"/>
  <c r="N52" i="15"/>
  <c r="S51" i="15"/>
  <c r="P51" i="15"/>
  <c r="N51" i="15"/>
  <c r="S50" i="15"/>
  <c r="P50" i="15"/>
  <c r="N50" i="15"/>
  <c r="T32" i="15"/>
  <c r="T31" i="15"/>
  <c r="T30" i="15"/>
  <c r="T29" i="15"/>
  <c r="T25" i="15"/>
  <c r="O25" i="15"/>
  <c r="U9" i="15"/>
  <c r="X10" i="15" s="1"/>
  <c r="U8" i="15"/>
  <c r="V8" i="15" s="1"/>
  <c r="U7" i="15"/>
  <c r="N40" i="17" l="1"/>
  <c r="T40" i="17"/>
  <c r="S40" i="17"/>
  <c r="P40" i="17"/>
  <c r="N57" i="17"/>
  <c r="L57" i="17"/>
  <c r="T57" i="17" s="1"/>
  <c r="S57" i="17"/>
  <c r="P57" i="17"/>
  <c r="K39" i="17"/>
  <c r="W10" i="16"/>
  <c r="U6" i="16" s="1"/>
  <c r="E53" i="16"/>
  <c r="K53" i="16"/>
  <c r="I49" i="16"/>
  <c r="T50" i="15"/>
  <c r="T52" i="15"/>
  <c r="T51" i="15"/>
  <c r="V9" i="15"/>
  <c r="V10" i="15" s="1"/>
  <c r="U5" i="15" s="1"/>
  <c r="W10" i="15"/>
  <c r="U6" i="15" s="1"/>
  <c r="P39" i="17" l="1"/>
  <c r="S39" i="17"/>
  <c r="N39" i="17"/>
  <c r="T39" i="17" s="1"/>
  <c r="T72" i="17" s="1"/>
  <c r="T75" i="17" s="1"/>
  <c r="Y6" i="16"/>
  <c r="K37" i="16" s="1"/>
  <c r="W6" i="16"/>
  <c r="X6" i="16"/>
  <c r="N53" i="16"/>
  <c r="L53" i="16"/>
  <c r="P53" i="16"/>
  <c r="S53" i="16"/>
  <c r="K53" i="15"/>
  <c r="E53" i="15"/>
  <c r="I49" i="15"/>
  <c r="W6" i="15"/>
  <c r="Y6" i="15"/>
  <c r="K37" i="15" s="1"/>
  <c r="X6" i="15"/>
  <c r="AA6" i="15" s="1"/>
  <c r="T5" i="15" s="1"/>
  <c r="U8" i="14"/>
  <c r="U7" i="14"/>
  <c r="T53" i="16" l="1"/>
  <c r="AA6" i="16"/>
  <c r="T5" i="16" s="1"/>
  <c r="K36" i="16"/>
  <c r="S37" i="16"/>
  <c r="P37" i="16"/>
  <c r="N37" i="16"/>
  <c r="N37" i="15"/>
  <c r="S37" i="15"/>
  <c r="P37" i="15"/>
  <c r="T37" i="15" s="1"/>
  <c r="S53" i="15"/>
  <c r="P53" i="15"/>
  <c r="N53" i="15"/>
  <c r="L53" i="15"/>
  <c r="K36" i="15"/>
  <c r="V8" i="14"/>
  <c r="U9" i="14" s="1"/>
  <c r="T37" i="16" l="1"/>
  <c r="P36" i="16"/>
  <c r="N36" i="16"/>
  <c r="S36" i="16"/>
  <c r="T36" i="16" s="1"/>
  <c r="T53" i="15"/>
  <c r="S36" i="15"/>
  <c r="P36" i="15"/>
  <c r="N36" i="15"/>
  <c r="V9" i="14"/>
  <c r="V10" i="14" s="1"/>
  <c r="U5" i="14" s="1"/>
  <c r="X10" i="14"/>
  <c r="T58" i="14"/>
  <c r="S52" i="14"/>
  <c r="P52" i="14"/>
  <c r="N52" i="14"/>
  <c r="S51" i="14"/>
  <c r="P51" i="14"/>
  <c r="N51" i="14"/>
  <c r="S50" i="14"/>
  <c r="P50" i="14"/>
  <c r="N50" i="14"/>
  <c r="T50" i="14" s="1"/>
  <c r="T32" i="14"/>
  <c r="T31" i="14"/>
  <c r="T30" i="14"/>
  <c r="T29" i="14"/>
  <c r="T25" i="14"/>
  <c r="O25" i="14"/>
  <c r="T66" i="16" l="1"/>
  <c r="T69" i="16" s="1"/>
  <c r="T52" i="14"/>
  <c r="T36" i="15"/>
  <c r="T66" i="15" s="1"/>
  <c r="T69" i="15" s="1"/>
  <c r="T51" i="14"/>
  <c r="W10" i="14"/>
  <c r="U6" i="14" s="1"/>
  <c r="I49" i="14"/>
  <c r="Y6" i="14" l="1"/>
  <c r="K37" i="14" s="1"/>
  <c r="S37" i="14" s="1"/>
  <c r="X6" i="14"/>
  <c r="K36" i="14" s="1"/>
  <c r="P36" i="14" s="1"/>
  <c r="W6" i="14"/>
  <c r="K53" i="14" l="1"/>
  <c r="E53" i="14"/>
  <c r="S36" i="14"/>
  <c r="AA6" i="14"/>
  <c r="T5" i="14" s="1"/>
  <c r="N36" i="14"/>
  <c r="N37" i="14"/>
  <c r="P37" i="14"/>
  <c r="S53" i="14" l="1"/>
  <c r="P53" i="14"/>
  <c r="L53" i="14"/>
  <c r="N53" i="14"/>
  <c r="T36" i="14"/>
  <c r="T37" i="14"/>
  <c r="S51" i="12"/>
  <c r="P51" i="12"/>
  <c r="N51" i="12"/>
  <c r="T53" i="14" l="1"/>
  <c r="T66" i="14" s="1"/>
  <c r="T69" i="14" s="1"/>
  <c r="T51" i="12"/>
  <c r="T30" i="12"/>
  <c r="T29" i="12"/>
  <c r="S52" i="12" l="1"/>
  <c r="S53" i="12"/>
  <c r="P52" i="12"/>
  <c r="P53" i="12"/>
  <c r="N52" i="12"/>
  <c r="N53" i="12"/>
  <c r="S50" i="12"/>
  <c r="P50" i="12"/>
  <c r="N50" i="12"/>
  <c r="T53" i="12" l="1"/>
  <c r="T52" i="12"/>
  <c r="T50" i="12"/>
  <c r="V8" i="12"/>
  <c r="V7" i="12" l="1"/>
  <c r="V6" i="12" s="1"/>
  <c r="T59" i="12"/>
  <c r="T32" i="12"/>
  <c r="T31" i="12"/>
  <c r="T25" i="12"/>
  <c r="O25" i="12"/>
  <c r="V5" i="12"/>
  <c r="K36" i="12" s="1"/>
  <c r="K37" i="12" l="1"/>
  <c r="T5" i="12"/>
  <c r="I49" i="12" s="1"/>
  <c r="S36" i="12" l="1"/>
  <c r="P36" i="12"/>
  <c r="N36" i="12"/>
  <c r="S37" i="12"/>
  <c r="P37" i="12"/>
  <c r="N37" i="12"/>
  <c r="T36" i="12" l="1"/>
  <c r="T37" i="12"/>
  <c r="T67" i="12" l="1"/>
  <c r="T7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5" authorId="0" shapeId="0" xr:uid="{C59801E2-7432-4B37-AE09-383C18C7B1A7}">
      <text>
        <r>
          <rPr>
            <sz val="9"/>
            <color indexed="81"/>
            <rFont val="Tahoma"/>
            <family val="2"/>
          </rPr>
          <t>Datoformat: 
01.01.18</t>
        </r>
      </text>
    </comment>
    <comment ref="Q5" authorId="0" shapeId="0" xr:uid="{53C0CD2E-C4BC-428C-BC2E-709F2FF26C77}">
      <text>
        <r>
          <rPr>
            <sz val="9"/>
            <color indexed="81"/>
            <rFont val="Tahoma"/>
            <family val="2"/>
          </rPr>
          <t>Format på klokkeslett:
08:00</t>
        </r>
      </text>
    </comment>
    <comment ref="T5" authorId="0" shapeId="0" xr:uid="{3BB504C0-CE54-4370-AFAE-C212BD853017}">
      <text>
        <r>
          <rPr>
            <sz val="9"/>
            <color indexed="81"/>
            <rFont val="Tahoma"/>
            <family val="2"/>
          </rPr>
          <t xml:space="preserve">Hvis reisen er over flere dager blir det døgndiett, er det reise på samme dag blir det dagdiett.
</t>
        </r>
        <r>
          <rPr>
            <b/>
            <sz val="9"/>
            <color indexed="81"/>
            <rFont val="Tahoma"/>
            <family val="2"/>
          </rPr>
          <t xml:space="preserve">På reiser med overnatting der reisen varer 6 timer eller mer ut over hele døgn, beregnes dietten etter satsene som gjelder for reiser uten overnatting
</t>
        </r>
        <r>
          <rPr>
            <sz val="9"/>
            <color indexed="81"/>
            <rFont val="Tahoma"/>
            <family val="2"/>
          </rPr>
          <t xml:space="preserve">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31" authorId="0" shapeId="0" xr:uid="{0A6AD17A-D27B-4466-A6B9-CBEC229C1BE8}">
      <text>
        <r>
          <rPr>
            <b/>
            <sz val="9"/>
            <color indexed="81"/>
            <rFont val="Tahoma"/>
            <family val="2"/>
          </rPr>
          <t xml:space="preserve">Du har krav på det du har avtalt med arbeidsgiver. 
Statens sats uansett kjørelengde kr 4,03 pr km inkl. el-bil.
Statens satser når drivstoff er inklusiv bomavgift gis et tillegg på kr 0,10 pr km.
Skattefri sats uansett kjørelengde er kr 3,50 pr km.
</t>
        </r>
      </text>
    </comment>
    <comment ref="H34" authorId="0" shapeId="0" xr:uid="{3458855E-F49D-46BB-99CD-D83B963BDB8A}">
      <text>
        <r>
          <rPr>
            <b/>
            <sz val="9"/>
            <color indexed="81"/>
            <rFont val="Tahoma"/>
            <family val="2"/>
          </rPr>
          <t>Hvis flere passasjerer legg inn alle navnene. 
Antall km * antall passasjerer legges inn i O31</t>
        </r>
      </text>
    </comment>
    <comment ref="R35" authorId="0" shapeId="0" xr:uid="{A70D217D-2552-415E-ACAB-7BBC3B76BDAE}">
      <text>
        <r>
          <rPr>
            <b/>
            <sz val="9"/>
            <color indexed="81"/>
            <rFont val="Tahoma"/>
            <family val="2"/>
          </rPr>
          <t>Tillegg for kjøring på skogs- og anleggsveier: kr 1,00 pr km.
Tillegg for frakt av utstyr og materiell:
kr 1,00 pr km.</t>
        </r>
      </text>
    </comment>
    <comment ref="I52" authorId="0" shapeId="0" xr:uid="{3ECF43DD-D1B8-4576-85CE-DC1F9F9129F7}">
      <text>
        <r>
          <rPr>
            <sz val="9"/>
            <color indexed="81"/>
            <rFont val="Tahoma"/>
            <family val="2"/>
          </rPr>
          <t>Antall diettdøgn må manuelt føres ned på riktig linje ifht. type overnatting.</t>
        </r>
      </text>
    </comment>
    <comment ref="M79" authorId="0" shapeId="0" xr:uid="{CF4FA946-5A73-4B2C-BA17-E4E4A81E2A0F}">
      <text>
        <r>
          <rPr>
            <sz val="9"/>
            <color indexed="81"/>
            <rFont val="Tahoma"/>
            <family val="2"/>
          </rPr>
          <t>Hvis reiseregningen gjelder dagreise og arbeidstaker er på en reise utenfor normalarbeidssituasjon, skal det avkrysses for merkostnadssituasjon.</t>
        </r>
      </text>
    </comment>
    <comment ref="R79" authorId="0" shapeId="0" xr:uid="{61D19EE7-D552-43E4-A79E-810637A09D2D}">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315538D7-763C-44B9-8D2B-50CDFBCB4C2A}">
      <text>
        <r>
          <rPr>
            <sz val="9"/>
            <color indexed="81"/>
            <rFont val="Tahoma"/>
            <family val="2"/>
          </rPr>
          <t>Datoformat: 
01.01.18</t>
        </r>
      </text>
    </comment>
    <comment ref="Q4" authorId="0" shapeId="0" xr:uid="{4F2B6388-BA21-4649-9960-E4FEF1511B1C}">
      <text>
        <r>
          <rPr>
            <sz val="9"/>
            <color indexed="81"/>
            <rFont val="Tahoma"/>
            <family val="2"/>
          </rPr>
          <t>Format på klokkeslett:
08:00</t>
        </r>
      </text>
    </comment>
    <comment ref="T4" authorId="0" shapeId="0" xr:uid="{554C7BD5-C421-41E4-96E2-CEAFDC1C7653}">
      <text>
        <r>
          <rPr>
            <sz val="9"/>
            <color indexed="81"/>
            <rFont val="Tahoma"/>
            <family val="2"/>
          </rPr>
          <t xml:space="preserve">Hvis reisen er over flere dager blir det døgndiett, er det reise på samme dag blir det dagdiett.
</t>
        </r>
        <r>
          <rPr>
            <b/>
            <sz val="9"/>
            <color indexed="81"/>
            <rFont val="Tahoma"/>
            <family val="2"/>
          </rPr>
          <t xml:space="preserve">På reiser med overnatting der reisen varer 6 timer eller mer ut over hele døgn, beregnes dietten etter satsene som gjelder for reiser uten overnatting
</t>
        </r>
        <r>
          <rPr>
            <sz val="9"/>
            <color indexed="81"/>
            <rFont val="Tahoma"/>
            <family val="2"/>
          </rPr>
          <t xml:space="preserve">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28" authorId="0" shapeId="0" xr:uid="{A8D7A5AD-DD07-4F66-A884-E815CA4A80C0}">
      <text>
        <r>
          <rPr>
            <b/>
            <sz val="9"/>
            <color indexed="81"/>
            <rFont val="Tahoma"/>
            <family val="2"/>
          </rPr>
          <t xml:space="preserve">Du har krav på det du har avtalt med arbeidsgiver. 
Statens sats uansett kjørelengde kr 4,03 pr km inkl. el-bil.
Statens satser når drivstoff er inklusiv bomavgift gis et tillegg på kr 0,10 pr km.
Skattefri sats uansett kjørelengde er kr 3,50 pr km.
</t>
        </r>
      </text>
    </comment>
    <comment ref="H31" authorId="0" shapeId="0" xr:uid="{B74ABD9D-E69B-4800-9FE5-171C91201CC3}">
      <text>
        <r>
          <rPr>
            <b/>
            <sz val="9"/>
            <color indexed="81"/>
            <rFont val="Tahoma"/>
            <family val="2"/>
          </rPr>
          <t>Hvis flere passasjerer legg inn alle navnene. 
Antall km * antall passasjerer legges inn i O31</t>
        </r>
      </text>
    </comment>
    <comment ref="R32" authorId="0" shapeId="0" xr:uid="{8D0D3495-EDD2-4224-B26F-AA97E9E89B62}">
      <text>
        <r>
          <rPr>
            <b/>
            <sz val="9"/>
            <color indexed="81"/>
            <rFont val="Tahoma"/>
            <family val="2"/>
          </rPr>
          <t>Tillegg for kjøring på skogs- og anleggsveier: kr 1,00 pr km.
Tillegg for frakt av utstyr og materiell:
kr 1,00 pr km.</t>
        </r>
      </text>
    </comment>
    <comment ref="I48" authorId="0" shapeId="0" xr:uid="{A60138F5-0A1D-4999-938A-1BF3A13C1377}">
      <text>
        <r>
          <rPr>
            <sz val="9"/>
            <color indexed="81"/>
            <rFont val="Tahoma"/>
            <family val="2"/>
          </rPr>
          <t>Antall diettdøgn må manuelt føres ned på riktig linje ifht. type overnatting.</t>
        </r>
      </text>
    </comment>
    <comment ref="M72" authorId="0" shapeId="0" xr:uid="{F6220E85-38C1-4B77-B5E1-84B9C33F7421}">
      <text>
        <r>
          <rPr>
            <sz val="9"/>
            <color indexed="81"/>
            <rFont val="Tahoma"/>
            <family val="2"/>
          </rPr>
          <t>Hvis reiseregningen gjelder dagreise og arbeidstaker er på en reise utenfor normalarbeidssituasjon, skal det avkrysses for merkostnadssituasjon.</t>
        </r>
      </text>
    </comment>
    <comment ref="R72" authorId="0" shapeId="0" xr:uid="{9223C2DE-3BC3-4CDE-B496-2789A3445238}">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00000000-0006-0000-0000-000001000000}">
      <text>
        <r>
          <rPr>
            <sz val="9"/>
            <color indexed="81"/>
            <rFont val="Tahoma"/>
            <family val="2"/>
          </rPr>
          <t>Datoformat: 
01.01.18</t>
        </r>
      </text>
    </comment>
    <comment ref="Q4" authorId="0" shapeId="0" xr:uid="{00000000-0006-0000-0000-000002000000}">
      <text>
        <r>
          <rPr>
            <sz val="9"/>
            <color indexed="81"/>
            <rFont val="Tahoma"/>
            <family val="2"/>
          </rPr>
          <t>Format på klokkeslett:
08:00</t>
        </r>
      </text>
    </comment>
    <comment ref="T4" authorId="0" shapeId="0" xr:uid="{00000000-0006-0000-0000-000003000000}">
      <text>
        <r>
          <rPr>
            <sz val="9"/>
            <color indexed="81"/>
            <rFont val="Tahoma"/>
            <family val="2"/>
          </rPr>
          <t xml:space="preserve">Hvis reisen er over flere dager blir det døgndiett, er det reise på samme dag blir det dagdiett.
</t>
        </r>
        <r>
          <rPr>
            <b/>
            <sz val="9"/>
            <color indexed="81"/>
            <rFont val="Tahoma"/>
            <family val="2"/>
          </rPr>
          <t xml:space="preserve">På reiser med overnatting der reisen varer 6 timer eller mer ut over hele døgn, beregnes dietten etter satsene som gjelder for reiser uten overnatting
</t>
        </r>
        <r>
          <rPr>
            <sz val="9"/>
            <color indexed="81"/>
            <rFont val="Tahoma"/>
            <family val="2"/>
          </rPr>
          <t xml:space="preserve">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28" authorId="0" shapeId="0" xr:uid="{00000000-0006-0000-0000-000004000000}">
      <text>
        <r>
          <rPr>
            <b/>
            <sz val="9"/>
            <color indexed="81"/>
            <rFont val="Tahoma"/>
            <family val="2"/>
          </rPr>
          <t xml:space="preserve">Du har krav på det du har avtalt med arbeidsgiver. 
Statens sats uansett kjørelengde kr 4,03 pr km inkl. el-bil.
Statens satser når drivstoff er inklusiv bomavgift gis et tillegg på kr 0,10 pr km.
Skattefri sats uansett kjørelengde er kr 3,50 pr km.
</t>
        </r>
      </text>
    </comment>
    <comment ref="H31" authorId="0" shapeId="0" xr:uid="{00000000-0006-0000-0000-000005000000}">
      <text>
        <r>
          <rPr>
            <b/>
            <sz val="9"/>
            <color indexed="81"/>
            <rFont val="Tahoma"/>
            <family val="2"/>
          </rPr>
          <t>Hvis flere passasjerer legg inn alle navnene. 
Antall km * antall passasjerer legges inn i O31</t>
        </r>
      </text>
    </comment>
    <comment ref="R32" authorId="0" shapeId="0" xr:uid="{00000000-0006-0000-0000-000006000000}">
      <text>
        <r>
          <rPr>
            <b/>
            <sz val="9"/>
            <color indexed="81"/>
            <rFont val="Tahoma"/>
            <family val="2"/>
          </rPr>
          <t>Tillegg for kjøring på skogs- og anleggsveier: kr 1,00 pr km.
Tillegg for frakt av utstyr og materiell:
kr 1,00 pr km.</t>
        </r>
      </text>
    </comment>
    <comment ref="I48" authorId="0" shapeId="0" xr:uid="{00000000-0006-0000-0000-000007000000}">
      <text>
        <r>
          <rPr>
            <sz val="9"/>
            <color indexed="81"/>
            <rFont val="Tahoma"/>
            <family val="2"/>
          </rPr>
          <t>Antall diettdøgn må manuelt føres ned på riktig linje ifht. type overnatting.</t>
        </r>
      </text>
    </comment>
    <comment ref="M72" authorId="0" shapeId="0" xr:uid="{00000000-0006-0000-0000-000008000000}">
      <text>
        <r>
          <rPr>
            <sz val="9"/>
            <color indexed="81"/>
            <rFont val="Tahoma"/>
            <family val="2"/>
          </rPr>
          <t>Hvis reiseregningen gjelder dagreise og arbeidstaker er på en reise utenfor normalarbeidssituasjon, skal det avkrysses for merkostnadssituasjon.</t>
        </r>
      </text>
    </comment>
    <comment ref="R72" authorId="0" shapeId="0" xr:uid="{00000000-0006-0000-0000-000009000000}">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00000000-0006-0000-0100-000001000000}">
      <text>
        <r>
          <rPr>
            <sz val="9"/>
            <color indexed="81"/>
            <rFont val="Tahoma"/>
            <family val="2"/>
          </rPr>
          <t>Datoformat: 
01.01.18</t>
        </r>
      </text>
    </comment>
    <comment ref="Q4" authorId="0" shapeId="0" xr:uid="{00000000-0006-0000-0100-000002000000}">
      <text>
        <r>
          <rPr>
            <sz val="9"/>
            <color indexed="81"/>
            <rFont val="Tahoma"/>
            <family val="2"/>
          </rPr>
          <t>Format på klokkeslett:
08:00</t>
        </r>
      </text>
    </comment>
    <comment ref="T4" authorId="0" shapeId="0" xr:uid="{00000000-0006-0000-0100-000003000000}">
      <text>
        <r>
          <rPr>
            <sz val="9"/>
            <color indexed="81"/>
            <rFont val="Tahoma"/>
            <family val="2"/>
          </rPr>
          <t xml:space="preserve">Hvis reisen er over flere dager blir det døgndiett, er det reise på samme dag blir det dagdiett.
</t>
        </r>
        <r>
          <rPr>
            <b/>
            <sz val="9"/>
            <color indexed="81"/>
            <rFont val="Tahoma"/>
            <family val="2"/>
          </rPr>
          <t xml:space="preserve">På reiser med overnatting der reisen varer 6 timer eller mer ut over hele døgn, beregnes dietten etter satsene som gjelder for reiser uten overnatting
</t>
        </r>
        <r>
          <rPr>
            <sz val="9"/>
            <color indexed="81"/>
            <rFont val="Tahoma"/>
            <family val="2"/>
          </rPr>
          <t xml:space="preserve">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28" authorId="0" shapeId="0" xr:uid="{00000000-0006-0000-0100-000004000000}">
      <text>
        <r>
          <rPr>
            <b/>
            <sz val="9"/>
            <color indexed="81"/>
            <rFont val="Tahoma"/>
            <family val="2"/>
          </rPr>
          <t xml:space="preserve">Du har krav på det du har avtalt med arbeidsgiver. 
Statens sats uansett kjørelengde kr 3,90 pr km inkl. el-bil.
Statens satser når drivstoff er inklusiv bomavgift gis et tillegg på kr 0,10 pr km.
Skattefri sats uansett kjørelengde er kr 3,50 pr km.
</t>
        </r>
      </text>
    </comment>
    <comment ref="H31" authorId="0" shapeId="0" xr:uid="{00000000-0006-0000-0100-000005000000}">
      <text>
        <r>
          <rPr>
            <b/>
            <sz val="9"/>
            <color indexed="81"/>
            <rFont val="Tahoma"/>
            <family val="2"/>
          </rPr>
          <t>Hvis flere passasjerer legg inn alle navnene. 
Antall km * antall passasjerer legges inn i O31</t>
        </r>
      </text>
    </comment>
    <comment ref="R32" authorId="0" shapeId="0" xr:uid="{00000000-0006-0000-0100-000006000000}">
      <text>
        <r>
          <rPr>
            <b/>
            <sz val="9"/>
            <color indexed="81"/>
            <rFont val="Tahoma"/>
            <family val="2"/>
          </rPr>
          <t>Tillegg for kjøring på skogs- og anleggsveier: kr 1,00 pr km.
Tillegg for frakt av utstyr og materiell:
kr 1,00 pr km.</t>
        </r>
      </text>
    </comment>
    <comment ref="L36" authorId="0" shapeId="0" xr:uid="{00000000-0006-0000-0100-000007000000}">
      <text>
        <r>
          <rPr>
            <sz val="9"/>
            <color indexed="81"/>
            <rFont val="Tahoma"/>
            <family val="2"/>
          </rPr>
          <t xml:space="preserve">Sats fra 22.06.18
</t>
        </r>
      </text>
    </comment>
    <comment ref="L37" authorId="0" shapeId="0" xr:uid="{00000000-0006-0000-0100-000008000000}">
      <text>
        <r>
          <rPr>
            <sz val="9"/>
            <color indexed="81"/>
            <rFont val="Tahoma"/>
            <family val="2"/>
          </rPr>
          <t>Sats fra 22.06.18</t>
        </r>
      </text>
    </comment>
    <comment ref="I48" authorId="0" shapeId="0" xr:uid="{00000000-0006-0000-0100-000009000000}">
      <text>
        <r>
          <rPr>
            <sz val="9"/>
            <color indexed="81"/>
            <rFont val="Tahoma"/>
            <family val="2"/>
          </rPr>
          <t>Antall diettdøgn må manuelt føres ned på riktig linje ifht. type overnatting.</t>
        </r>
      </text>
    </comment>
    <comment ref="L50" authorId="0" shapeId="0" xr:uid="{00000000-0006-0000-0100-00000A000000}">
      <text>
        <r>
          <rPr>
            <sz val="9"/>
            <color indexed="81"/>
            <rFont val="Tahoma"/>
            <family val="2"/>
          </rPr>
          <t xml:space="preserve">Statens sats fra 22.06.2018 kr 754
Skattefri sats 2018 kr 569
</t>
        </r>
      </text>
    </comment>
    <comment ref="L51" authorId="0" shapeId="0" xr:uid="{00000000-0006-0000-0100-00000B000000}">
      <text>
        <r>
          <rPr>
            <sz val="9"/>
            <color indexed="81"/>
            <rFont val="Tahoma"/>
            <family val="2"/>
          </rPr>
          <t xml:space="preserve">Statens sats fra 22.06.2018 kr 754
Skattefri sats 2018 kr 159
</t>
        </r>
      </text>
    </comment>
    <comment ref="L52" authorId="0" shapeId="0" xr:uid="{00000000-0006-0000-0100-00000C000000}">
      <text>
        <r>
          <rPr>
            <sz val="9"/>
            <color indexed="81"/>
            <rFont val="Tahoma"/>
            <family val="2"/>
          </rPr>
          <t xml:space="preserve">Statens sats fra 22.06.2018 kr 754
Skattefri sats 2018 kr 88 (ikke pendlerreise)
</t>
        </r>
      </text>
    </comment>
    <comment ref="M72" authorId="0" shapeId="0" xr:uid="{00000000-0006-0000-0100-00000D000000}">
      <text>
        <r>
          <rPr>
            <sz val="9"/>
            <color indexed="81"/>
            <rFont val="Tahoma"/>
            <family val="2"/>
          </rPr>
          <t>Hvis reiseregningen gjelder dagreise og arbeidstaker er på en reise utenfor normalarbeidssituasjon, skal det avkrysses for merkostnadssituasjon.</t>
        </r>
      </text>
    </comment>
    <comment ref="R72" authorId="0" shapeId="0" xr:uid="{00000000-0006-0000-0100-00000E000000}">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00000000-0006-0000-0200-000001000000}">
      <text>
        <r>
          <rPr>
            <sz val="9"/>
            <color indexed="81"/>
            <rFont val="Tahoma"/>
            <family val="2"/>
          </rPr>
          <t>Datoformat: 
01.01.18</t>
        </r>
      </text>
    </comment>
    <comment ref="Q4" authorId="0" shapeId="0" xr:uid="{00000000-0006-0000-0200-000002000000}">
      <text>
        <r>
          <rPr>
            <sz val="9"/>
            <color indexed="81"/>
            <rFont val="Tahoma"/>
            <family val="2"/>
          </rPr>
          <t>Format på klokkeslett:
08:00</t>
        </r>
      </text>
    </comment>
    <comment ref="T4" authorId="0" shapeId="0" xr:uid="{00000000-0006-0000-0200-000003000000}">
      <text>
        <r>
          <rPr>
            <sz val="9"/>
            <color indexed="81"/>
            <rFont val="Tahoma"/>
            <family val="2"/>
          </rPr>
          <t xml:space="preserve">Hvis reisen er over flere dager blir det døgndiett, er det reise på samme dag blir det dagdiett.
</t>
        </r>
        <r>
          <rPr>
            <b/>
            <sz val="9"/>
            <color indexed="81"/>
            <rFont val="Tahoma"/>
            <family val="2"/>
          </rPr>
          <t xml:space="preserve">Reise på over 6 timer inn i nytt døgn gir et ekstra døgn.
</t>
        </r>
        <r>
          <rPr>
            <sz val="9"/>
            <color indexed="81"/>
            <rFont val="Tahoma"/>
            <family val="2"/>
          </rPr>
          <t xml:space="preserve">
Har du en eldre versjon av Excel, må du regne ut diettdøgnene manuelt og overskriver formlen. (Opphev arkbeskyttelse)</t>
        </r>
      </text>
    </comment>
    <comment ref="R28" authorId="0" shapeId="0" xr:uid="{00000000-0006-0000-0200-000004000000}">
      <text>
        <r>
          <rPr>
            <b/>
            <sz val="9"/>
            <color indexed="81"/>
            <rFont val="Tahoma"/>
            <family val="2"/>
          </rPr>
          <t xml:space="preserve">Du har krav på det du har avtalt med arbeidsgiver. 
Satser fra 2017
</t>
        </r>
        <r>
          <rPr>
            <sz val="9"/>
            <color indexed="81"/>
            <rFont val="Tahoma"/>
            <family val="2"/>
          </rPr>
          <t xml:space="preserve">Statens sats for bil 0-10000 km er kr 4,10 pr km,
Statens sats for bil over 10000 km er kr 3,45 pr km, 
Statens sats for Tromsø 0-10000 km er kr 4,20 pr km,
Statens sats for Tromsø over 10000 km er kr 3,55 pr km,
Statens sats for El-bil er kr 4,20 pr km. </t>
        </r>
        <r>
          <rPr>
            <b/>
            <sz val="9"/>
            <color indexed="81"/>
            <rFont val="Tahoma"/>
            <family val="2"/>
          </rPr>
          <t xml:space="preserve">
Skattefri sats i 2018 uansett kjørelengde er kr 3,50 pr km,
</t>
        </r>
      </text>
    </comment>
    <comment ref="H31" authorId="0" shapeId="0" xr:uid="{00000000-0006-0000-0200-000005000000}">
      <text>
        <r>
          <rPr>
            <b/>
            <sz val="9"/>
            <color indexed="81"/>
            <rFont val="Tahoma"/>
            <family val="2"/>
          </rPr>
          <t>Hvis flere passasjerer legg inn alle navnene. 
Antall km * antall passasjerer legges inn i celle O30.</t>
        </r>
      </text>
    </comment>
    <comment ref="R32" authorId="0" shapeId="0" xr:uid="{00000000-0006-0000-0200-000006000000}">
      <text>
        <r>
          <rPr>
            <b/>
            <sz val="9"/>
            <color indexed="81"/>
            <rFont val="Tahoma"/>
            <family val="2"/>
          </rPr>
          <t>Tillegg for kjøring på skogs- og anleggsveier: kr 1,00 pr km.
Tillegg for frakt av utstyr og materiell:
kr 1,00 pr km.</t>
        </r>
      </text>
    </comment>
    <comment ref="L36" authorId="0" shapeId="0" xr:uid="{00000000-0006-0000-0200-000007000000}">
      <text>
        <r>
          <rPr>
            <sz val="9"/>
            <color indexed="81"/>
            <rFont val="Tahoma"/>
            <family val="2"/>
          </rPr>
          <t>Sats fra 2017</t>
        </r>
      </text>
    </comment>
    <comment ref="L37" authorId="0" shapeId="0" xr:uid="{00000000-0006-0000-0200-000008000000}">
      <text>
        <r>
          <rPr>
            <sz val="9"/>
            <color indexed="81"/>
            <rFont val="Tahoma"/>
            <family val="2"/>
          </rPr>
          <t>Sats fra 2017</t>
        </r>
      </text>
    </comment>
    <comment ref="I48" authorId="0" shapeId="0" xr:uid="{00000000-0006-0000-0200-000009000000}">
      <text>
        <r>
          <rPr>
            <sz val="9"/>
            <color indexed="81"/>
            <rFont val="Tahoma"/>
            <family val="2"/>
          </rPr>
          <t>Antall diettdøgn må manuelt føres ned på riktig linje ifht. type overnatting.</t>
        </r>
      </text>
    </comment>
    <comment ref="L50" authorId="0" shapeId="0" xr:uid="{00000000-0006-0000-0200-00000A000000}">
      <text>
        <r>
          <rPr>
            <sz val="9"/>
            <color indexed="81"/>
            <rFont val="Tahoma"/>
            <family val="2"/>
          </rPr>
          <t xml:space="preserve">Skattefri sats 2018 kr 569
Statens sats 2017 kr 733 til og med 21.06.18
</t>
        </r>
      </text>
    </comment>
    <comment ref="M73" authorId="0" shapeId="0" xr:uid="{00000000-0006-0000-0200-00000B000000}">
      <text>
        <r>
          <rPr>
            <sz val="9"/>
            <color indexed="81"/>
            <rFont val="Tahoma"/>
            <family val="2"/>
          </rPr>
          <t>Hvis reiseregningen gjelder dagreise og arbeidstaker er på en reise utenfor normalarbeidssituasjon, skal det avkrysses for merkostnadssituasjon.</t>
        </r>
      </text>
    </comment>
    <comment ref="R73" authorId="0" shapeId="0" xr:uid="{00000000-0006-0000-0200-00000C000000}">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sharedStrings.xml><?xml version="1.0" encoding="utf-8"?>
<sst xmlns="http://schemas.openxmlformats.org/spreadsheetml/2006/main" count="545" uniqueCount="99">
  <si>
    <t>Kl.:</t>
  </si>
  <si>
    <t>-</t>
  </si>
  <si>
    <t>Sum km</t>
  </si>
  <si>
    <t xml:space="preserve">     Nattillegg</t>
  </si>
  <si>
    <t>Til</t>
  </si>
  <si>
    <t xml:space="preserve">   - Reiseforskudd</t>
  </si>
  <si>
    <t>REISEREGNING</t>
  </si>
  <si>
    <t>Avdeling:</t>
  </si>
  <si>
    <t xml:space="preserve">     Annet</t>
  </si>
  <si>
    <t>Fra</t>
  </si>
  <si>
    <t xml:space="preserve">  Kl.slett:</t>
  </si>
  <si>
    <t>Beløp</t>
  </si>
  <si>
    <t>Oppgi navn på passasjer(er):</t>
  </si>
  <si>
    <t>Attestasjon:</t>
  </si>
  <si>
    <t xml:space="preserve">Opplysninger om overnattingssted-/type  </t>
  </si>
  <si>
    <t>Sum:</t>
  </si>
  <si>
    <t xml:space="preserve"> Fra sted:</t>
  </si>
  <si>
    <t xml:space="preserve">    (behøver ikke fylles ut ved overnatting privat eller på hybel/brakke)</t>
  </si>
  <si>
    <t>Sum hittil i år:</t>
  </si>
  <si>
    <t xml:space="preserve">   - Dekket av arbeidsgiver</t>
  </si>
  <si>
    <t>Sum godtgjørelse / utlegg:</t>
  </si>
  <si>
    <t xml:space="preserve"> Hotell</t>
  </si>
  <si>
    <t xml:space="preserve"> Til  sted:</t>
  </si>
  <si>
    <t>Dato:</t>
  </si>
  <si>
    <t>Lunsj</t>
  </si>
  <si>
    <t>antall km</t>
  </si>
  <si>
    <t>Middag</t>
  </si>
  <si>
    <t xml:space="preserve">   </t>
  </si>
  <si>
    <t xml:space="preserve"> Kl.slett:</t>
  </si>
  <si>
    <t xml:space="preserve">  </t>
  </si>
  <si>
    <t xml:space="preserve">    Navn og adresse på overnattingssted</t>
  </si>
  <si>
    <t xml:space="preserve"> Pensjonat</t>
  </si>
  <si>
    <t>Vedlegg</t>
  </si>
  <si>
    <t>Avreisedato:</t>
  </si>
  <si>
    <t>Andre utgifter på reisen</t>
  </si>
  <si>
    <t>Samtykke til trekk i lønn</t>
  </si>
  <si>
    <t>Frokost</t>
  </si>
  <si>
    <t>Diett med overnatting</t>
  </si>
  <si>
    <t>Dato</t>
  </si>
  <si>
    <t>Differanse</t>
  </si>
  <si>
    <t xml:space="preserve">Vedlegg </t>
  </si>
  <si>
    <t>Underskrift arbeidstaker:</t>
  </si>
  <si>
    <t>Betalt beløp</t>
  </si>
  <si>
    <t>Måltidstrekk i NOK 1)</t>
  </si>
  <si>
    <t>transportmiddel</t>
  </si>
  <si>
    <t xml:space="preserve"> </t>
  </si>
  <si>
    <t>Antall</t>
  </si>
  <si>
    <t>Hvis bil</t>
  </si>
  <si>
    <t>Diett uten overnatting (ulegitimert)</t>
  </si>
  <si>
    <t>Sats</t>
  </si>
  <si>
    <t>Adresse:</t>
  </si>
  <si>
    <t>Navn:</t>
  </si>
  <si>
    <t>Bilgodtgjørelse</t>
  </si>
  <si>
    <t>Reisebeskrivelse og transportkostnader</t>
  </si>
  <si>
    <t>Skyldig</t>
  </si>
  <si>
    <t xml:space="preserve">Overnatting uten kvittering som gjøres opp etter faste satser </t>
  </si>
  <si>
    <t>Hjemkomstdato:</t>
  </si>
  <si>
    <t xml:space="preserve">     Passasjertillegg</t>
  </si>
  <si>
    <t>Type</t>
  </si>
  <si>
    <t xml:space="preserve"> Privat</t>
  </si>
  <si>
    <t>Ansattnr./identitet:</t>
  </si>
  <si>
    <t>Noen tips til bruk av skjema i Sticos oppslag</t>
  </si>
  <si>
    <t>Reisens formål/arrangement:</t>
  </si>
  <si>
    <t xml:space="preserve">For reiser i Norge </t>
  </si>
  <si>
    <t>Virksomhet:</t>
  </si>
  <si>
    <t xml:space="preserve">     1) Måltidstrekk: Frokost 20 %, Lunsj 30 %, Middag 50 %.</t>
  </si>
  <si>
    <t>Type  overnatting 2)</t>
  </si>
  <si>
    <t>Sats 3)</t>
  </si>
  <si>
    <t>Måltidstrekk i NOK 4)</t>
  </si>
  <si>
    <t>Dager</t>
  </si>
  <si>
    <t>Timer</t>
  </si>
  <si>
    <t>Antall døgn</t>
  </si>
  <si>
    <t>Oppgi type tillegg:</t>
  </si>
  <si>
    <t xml:space="preserve">     Diett 6-12 timer</t>
  </si>
  <si>
    <t xml:space="preserve">     Diett over 12 timer </t>
  </si>
  <si>
    <r>
      <t xml:space="preserve">     Bilgodtgjørelse 0-10000 km (</t>
    </r>
    <r>
      <rPr>
        <sz val="8"/>
        <color indexed="8"/>
        <rFont val="Arial"/>
        <family val="2"/>
      </rPr>
      <t>se merknad)</t>
    </r>
  </si>
  <si>
    <r>
      <t xml:space="preserve">     Bilgodtgjørelse over 10000 km </t>
    </r>
    <r>
      <rPr>
        <sz val="8"/>
        <color indexed="8"/>
        <rFont val="Arial"/>
        <family val="2"/>
      </rPr>
      <t>(se merknad)</t>
    </r>
  </si>
  <si>
    <t>Diettdøgn</t>
  </si>
  <si>
    <t xml:space="preserve">    4) Måltidstrekk: Frokost 20 %, Lunsj 30 %, Middag 50 %</t>
  </si>
  <si>
    <t xml:space="preserve">    2) Pensjonat gjelder også motell, hybel, brakke, leilighet mv uten kokemuligheter.  Privat gjelder også hybel, brakke eller leilighet med kokemuligheter.</t>
  </si>
  <si>
    <t xml:space="preserve">    3) Forhåndsutfylt med skattefrie satser som kan endres.</t>
  </si>
  <si>
    <t>Stilling:</t>
  </si>
  <si>
    <t>Til gode overføres til bank - kontonr:</t>
  </si>
  <si>
    <t>Merkostnadsitusajon</t>
  </si>
  <si>
    <t>For riktig skattemessig behandling på dagreise er det viktig å vite om arbeidstaker er i :</t>
  </si>
  <si>
    <t>Normalarbeidssituasjon</t>
  </si>
  <si>
    <t>Statens sats</t>
  </si>
  <si>
    <t>&lt;6</t>
  </si>
  <si>
    <t>6-12</t>
  </si>
  <si>
    <t>&gt;12</t>
  </si>
  <si>
    <t>Antall diett</t>
  </si>
  <si>
    <t>Måltidstrekk i NOK 3)</t>
  </si>
  <si>
    <t xml:space="preserve">    3) Måltidstrekk: Frokost 20 %, Lunsj 30 %, Middag 50 %</t>
  </si>
  <si>
    <t xml:space="preserve">     Nattillegg </t>
  </si>
  <si>
    <t>For reiser i Norge Iht. Statens satser</t>
  </si>
  <si>
    <t>Virksomhetsopplysninger</t>
  </si>
  <si>
    <t>Opplysninger om arbeidstaker</t>
  </si>
  <si>
    <t>Signering</t>
  </si>
  <si>
    <t xml:space="preserve">  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</si>
</sst>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hh:mm;@"/>
    <numFmt numFmtId="166" formatCode="dd/mm/yy;@"/>
    <numFmt numFmtId="167" formatCode="dd/mm/yyyy;@"/>
    <numFmt numFmtId="168" formatCode="#,##0;\-#,##0;"/>
    <numFmt numFmtId="169" formatCode="#,##0.00;\-#,##0.00;"/>
    <numFmt numFmtId="170" formatCode="#,##0_ ;\-#,##0\ "/>
    <numFmt numFmtId="171" formatCode="0;;"/>
    <numFmt numFmtId="172" formatCode="_ * #,##0_ ;_ * \-#,##0_ ;_ * &quot;-&quot;??_ ;_ @_ "/>
    <numFmt numFmtId="173" formatCode="#,##0;;"/>
  </numFmts>
  <fonts count="28" x14ac:knownFonts="1">
    <font>
      <sz val="10"/>
      <color indexed="8"/>
      <name val="Arial"/>
      <family val="2"/>
    </font>
    <font>
      <sz val="10"/>
      <color indexed="8"/>
      <name val="Arial"/>
      <family val="2"/>
      <charset val="1"/>
    </font>
    <font>
      <b/>
      <sz val="10"/>
      <color indexed="8"/>
      <name val="Arial"/>
      <family val="2"/>
      <charset val="1"/>
    </font>
    <font>
      <sz val="9"/>
      <color indexed="81"/>
      <name val="Tahoma"/>
      <family val="2"/>
    </font>
    <font>
      <b/>
      <sz val="9"/>
      <color indexed="81"/>
      <name val="Tahoma"/>
      <family val="2"/>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8"/>
      <color indexed="8"/>
      <name val="Arial"/>
      <family val="2"/>
    </font>
    <font>
      <b/>
      <sz val="10"/>
      <color indexed="8"/>
      <name val="Arial"/>
      <family val="2"/>
    </font>
    <font>
      <sz val="10"/>
      <color indexed="8"/>
      <name val="Arial"/>
      <family val="2"/>
    </font>
    <font>
      <sz val="10"/>
      <color theme="0"/>
      <name val="Arial"/>
      <family val="2"/>
      <charset val="1"/>
    </font>
    <font>
      <b/>
      <sz val="10"/>
      <name val="Arial"/>
      <family val="2"/>
    </font>
    <font>
      <sz val="10"/>
      <name val="Arial"/>
      <family val="2"/>
    </font>
    <font>
      <b/>
      <sz val="24"/>
      <color rgb="FF00539B"/>
      <name val="Arial"/>
      <family val="2"/>
    </font>
    <font>
      <sz val="10"/>
      <name val="Arial"/>
      <family val="2"/>
      <charset val="1"/>
    </font>
    <font>
      <i/>
      <sz val="8"/>
      <color indexed="8"/>
      <name val="Arial"/>
      <family val="2"/>
    </font>
    <font>
      <sz val="10"/>
      <color theme="0"/>
      <name val="Arial"/>
      <family val="2"/>
    </font>
    <font>
      <sz val="11"/>
      <color theme="0"/>
      <name val="Arial"/>
      <family val="2"/>
    </font>
    <font>
      <sz val="10"/>
      <color rgb="FFFF0000"/>
      <name val="Arial"/>
      <family val="2"/>
    </font>
    <font>
      <sz val="11"/>
      <color rgb="FFFF0000"/>
      <name val="Arial"/>
      <family val="2"/>
    </font>
    <font>
      <b/>
      <sz val="24"/>
      <color rgb="FF003B5C"/>
      <name val="Arial"/>
      <family val="2"/>
    </font>
    <font>
      <b/>
      <sz val="10"/>
      <color rgb="FF003B5C"/>
      <name val="Arial"/>
      <family val="2"/>
    </font>
    <font>
      <sz val="10"/>
      <color rgb="FF003B5C"/>
      <name val="Arial"/>
      <family val="2"/>
    </font>
    <font>
      <b/>
      <sz val="10"/>
      <color theme="0"/>
      <name val="Arial"/>
      <family val="2"/>
    </font>
    <font>
      <b/>
      <sz val="10"/>
      <color theme="0"/>
      <name val="Arial"/>
      <family val="2"/>
      <charset val="1"/>
    </font>
  </fonts>
  <fills count="12">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rgb="FFD3DFEE"/>
        <bgColor indexed="64"/>
      </patternFill>
    </fill>
    <fill>
      <patternFill patternType="solid">
        <fgColor theme="0"/>
        <bgColor indexed="9"/>
      </patternFill>
    </fill>
    <fill>
      <patternFill patternType="solid">
        <fgColor theme="0"/>
        <bgColor indexed="64"/>
      </patternFill>
    </fill>
    <fill>
      <patternFill patternType="solid">
        <fgColor rgb="FFDDDFEE"/>
        <bgColor indexed="9"/>
      </patternFill>
    </fill>
    <fill>
      <patternFill patternType="solid">
        <fgColor rgb="FF003B5C"/>
        <bgColor indexed="9"/>
      </patternFill>
    </fill>
    <fill>
      <patternFill patternType="solid">
        <fgColor rgb="FFD9DADA"/>
        <bgColor indexed="9"/>
      </patternFill>
    </fill>
    <fill>
      <patternFill patternType="solid">
        <fgColor rgb="FF003B5C"/>
        <bgColor indexed="64"/>
      </patternFill>
    </fill>
    <fill>
      <patternFill patternType="solid">
        <fgColor rgb="FFD9DADA"/>
        <bgColor indexed="64"/>
      </patternFill>
    </fill>
  </fills>
  <borders count="5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8"/>
      </top>
      <bottom/>
      <diagonal/>
    </border>
    <border>
      <left/>
      <right style="thin">
        <color indexed="64"/>
      </right>
      <top/>
      <bottom style="thin">
        <color indexed="8"/>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8"/>
      </left>
      <right/>
      <top/>
      <bottom style="thin">
        <color indexed="64"/>
      </bottom>
      <diagonal/>
    </border>
    <border>
      <left/>
      <right style="thin">
        <color indexed="8"/>
      </right>
      <top/>
      <bottom style="thin">
        <color indexed="64"/>
      </bottom>
      <diagonal/>
    </border>
  </borders>
  <cellStyleXfs count="2">
    <xf numFmtId="0" fontId="0" fillId="0" borderId="0"/>
    <xf numFmtId="164" fontId="12" fillId="0" borderId="0" applyFont="0" applyFill="0" applyBorder="0" applyAlignment="0" applyProtection="0"/>
  </cellStyleXfs>
  <cellXfs count="481">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1" fillId="2" borderId="1" xfId="0" applyFont="1" applyFill="1" applyBorder="1" applyAlignment="1" applyProtection="1">
      <alignment horizontal="center" vertical="center"/>
      <protection locked="0"/>
    </xf>
    <xf numFmtId="0" fontId="1" fillId="0" borderId="0" xfId="0" applyFont="1" applyProtection="1"/>
    <xf numFmtId="0" fontId="1" fillId="2" borderId="5" xfId="0" applyFont="1" applyFill="1" applyBorder="1" applyAlignment="1" applyProtection="1">
      <alignment horizontal="center" vertical="center"/>
    </xf>
    <xf numFmtId="169" fontId="2" fillId="2" borderId="1" xfId="0" applyNumberFormat="1" applyFont="1" applyFill="1" applyBorder="1" applyAlignment="1" applyProtection="1">
      <alignment horizontal="right" vertical="center"/>
    </xf>
    <xf numFmtId="0" fontId="1" fillId="6" borderId="0" xfId="0" applyFont="1" applyFill="1" applyBorder="1" applyProtection="1"/>
    <xf numFmtId="169" fontId="2" fillId="2" borderId="2" xfId="0" applyNumberFormat="1" applyFont="1" applyFill="1" applyBorder="1" applyAlignment="1" applyProtection="1">
      <alignment horizontal="right" vertical="center"/>
    </xf>
    <xf numFmtId="169" fontId="1" fillId="2" borderId="3" xfId="0" applyNumberFormat="1" applyFont="1" applyFill="1" applyBorder="1" applyAlignment="1" applyProtection="1">
      <alignment horizontal="right" vertical="center"/>
    </xf>
    <xf numFmtId="169" fontId="1" fillId="2" borderId="2" xfId="0" applyNumberFormat="1" applyFont="1" applyFill="1" applyBorder="1" applyAlignment="1" applyProtection="1">
      <alignment horizontal="right" vertical="center"/>
    </xf>
    <xf numFmtId="4" fontId="1" fillId="2" borderId="16" xfId="0" applyNumberFormat="1" applyFont="1" applyFill="1" applyBorder="1" applyAlignment="1" applyProtection="1">
      <alignment horizontal="right" vertical="center"/>
      <protection locked="0"/>
    </xf>
    <xf numFmtId="169" fontId="1" fillId="2" borderId="16" xfId="0" applyNumberFormat="1" applyFont="1" applyFill="1" applyBorder="1" applyAlignment="1" applyProtection="1">
      <alignment horizontal="right" vertical="center"/>
    </xf>
    <xf numFmtId="0" fontId="1" fillId="2" borderId="10" xfId="0" applyFont="1" applyFill="1" applyBorder="1" applyAlignment="1" applyProtection="1">
      <alignment horizontal="center" vertical="center"/>
    </xf>
    <xf numFmtId="0" fontId="1" fillId="2" borderId="2"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xf>
    <xf numFmtId="169" fontId="2" fillId="2" borderId="16" xfId="0" applyNumberFormat="1" applyFont="1" applyFill="1" applyBorder="1" applyAlignment="1" applyProtection="1">
      <alignment horizontal="right" vertical="center"/>
    </xf>
    <xf numFmtId="0" fontId="2" fillId="3" borderId="16" xfId="0" applyFont="1" applyFill="1" applyBorder="1" applyAlignment="1" applyProtection="1">
      <alignment horizontal="center" vertical="center"/>
    </xf>
    <xf numFmtId="0" fontId="1" fillId="3" borderId="16" xfId="0" applyFont="1" applyFill="1" applyBorder="1" applyAlignment="1" applyProtection="1">
      <alignment horizontal="left" vertical="center"/>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2" fillId="3" borderId="4"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165" fontId="1" fillId="2" borderId="1"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13" fillId="0" borderId="0" xfId="0" applyFont="1" applyProtection="1"/>
    <xf numFmtId="0" fontId="13" fillId="0" borderId="0" xfId="0" applyFont="1" applyBorder="1" applyProtection="1"/>
    <xf numFmtId="164" fontId="13" fillId="0" borderId="0" xfId="1" applyFont="1" applyProtection="1"/>
    <xf numFmtId="2" fontId="13" fillId="0" borderId="0" xfId="0" quotePrefix="1" applyNumberFormat="1" applyFont="1" applyProtection="1"/>
    <xf numFmtId="171" fontId="1" fillId="6" borderId="16" xfId="0" quotePrefix="1"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xf>
    <xf numFmtId="170" fontId="15" fillId="0" borderId="16" xfId="0" applyNumberFormat="1" applyFont="1" applyBorder="1" applyAlignment="1" applyProtection="1">
      <alignment horizontal="center" vertical="center"/>
    </xf>
    <xf numFmtId="0" fontId="13" fillId="6" borderId="0" xfId="0" applyFont="1" applyFill="1" applyBorder="1" applyProtection="1"/>
    <xf numFmtId="169" fontId="13" fillId="2" borderId="0" xfId="0" quotePrefix="1" applyNumberFormat="1"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4" fontId="1" fillId="2" borderId="13" xfId="0" applyNumberFormat="1" applyFont="1" applyFill="1" applyBorder="1" applyAlignment="1" applyProtection="1">
      <alignment horizontal="right" vertical="center"/>
      <protection locked="0"/>
    </xf>
    <xf numFmtId="4" fontId="1" fillId="2" borderId="15" xfId="0" applyNumberFormat="1" applyFont="1" applyFill="1" applyBorder="1" applyAlignment="1" applyProtection="1">
      <alignment horizontal="right" vertical="center"/>
      <protection locked="0"/>
    </xf>
    <xf numFmtId="0" fontId="17" fillId="0" borderId="0" xfId="0" applyFont="1" applyBorder="1" applyProtection="1"/>
    <xf numFmtId="0" fontId="17" fillId="0" borderId="0" xfId="0" applyFont="1" applyProtection="1"/>
    <xf numFmtId="165" fontId="17" fillId="0" borderId="0" xfId="0" applyNumberFormat="1" applyFont="1" applyProtection="1"/>
    <xf numFmtId="0" fontId="1" fillId="2" borderId="5" xfId="0" applyFont="1" applyFill="1" applyBorder="1" applyAlignment="1" applyProtection="1">
      <alignment horizontal="center" vertical="center"/>
      <protection locked="0"/>
    </xf>
    <xf numFmtId="3" fontId="1" fillId="2" borderId="16" xfId="0" applyNumberFormat="1"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172" fontId="1" fillId="2" borderId="16" xfId="1" applyNumberFormat="1" applyFont="1" applyFill="1" applyBorder="1" applyAlignment="1" applyProtection="1">
      <alignment horizontal="center" vertical="center"/>
      <protection locked="0"/>
    </xf>
    <xf numFmtId="172" fontId="1" fillId="2" borderId="7" xfId="1" applyNumberFormat="1" applyFont="1" applyFill="1" applyBorder="1" applyAlignment="1" applyProtection="1">
      <alignment horizontal="center" vertical="center"/>
      <protection locked="0"/>
    </xf>
    <xf numFmtId="3" fontId="1" fillId="2" borderId="12" xfId="0" applyNumberFormat="1" applyFont="1" applyFill="1" applyBorder="1" applyAlignment="1" applyProtection="1">
      <alignment horizontal="center" vertical="center"/>
      <protection locked="0"/>
    </xf>
    <xf numFmtId="3" fontId="1" fillId="2" borderId="2" xfId="0" applyNumberFormat="1" applyFont="1" applyFill="1" applyBorder="1" applyAlignment="1" applyProtection="1">
      <alignment horizontal="center" vertical="center"/>
      <protection locked="0"/>
    </xf>
    <xf numFmtId="3" fontId="1" fillId="2" borderId="1" xfId="0" applyNumberFormat="1" applyFont="1" applyFill="1" applyBorder="1" applyAlignment="1" applyProtection="1">
      <alignment horizontal="center" vertical="center"/>
      <protection locked="0"/>
    </xf>
    <xf numFmtId="164" fontId="13" fillId="2" borderId="0" xfId="1" applyFont="1" applyFill="1" applyBorder="1" applyAlignment="1" applyProtection="1">
      <alignment vertical="top"/>
    </xf>
    <xf numFmtId="3" fontId="1" fillId="2" borderId="6" xfId="0" applyNumberFormat="1" applyFont="1" applyFill="1" applyBorder="1" applyAlignment="1" applyProtection="1">
      <alignment horizontal="center" vertical="center"/>
      <protection locked="0"/>
    </xf>
    <xf numFmtId="0" fontId="17" fillId="6" borderId="0" xfId="0" applyFont="1" applyFill="1" applyBorder="1" applyProtection="1"/>
    <xf numFmtId="173" fontId="1" fillId="2" borderId="16" xfId="0" applyNumberFormat="1" applyFont="1" applyFill="1" applyBorder="1" applyAlignment="1" applyProtection="1">
      <alignment vertical="top"/>
    </xf>
    <xf numFmtId="173" fontId="1" fillId="2" borderId="3" xfId="0" applyNumberFormat="1" applyFont="1" applyFill="1" applyBorder="1" applyAlignment="1" applyProtection="1">
      <alignment horizontal="right" vertical="center"/>
    </xf>
    <xf numFmtId="3" fontId="1" fillId="2" borderId="11" xfId="0" applyNumberFormat="1" applyFont="1" applyFill="1" applyBorder="1" applyAlignment="1" applyProtection="1">
      <alignment horizontal="right" vertical="center"/>
      <protection locked="0"/>
    </xf>
    <xf numFmtId="3" fontId="1" fillId="2" borderId="5" xfId="0" applyNumberFormat="1" applyFont="1" applyFill="1" applyBorder="1" applyAlignment="1" applyProtection="1">
      <alignment horizontal="right" vertical="center"/>
    </xf>
    <xf numFmtId="3" fontId="1" fillId="2" borderId="10" xfId="0" applyNumberFormat="1" applyFont="1" applyFill="1" applyBorder="1" applyAlignment="1" applyProtection="1">
      <alignment horizontal="right" vertical="center"/>
    </xf>
    <xf numFmtId="3" fontId="1" fillId="2" borderId="16"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3" fontId="1" fillId="2" borderId="2" xfId="0" applyNumberFormat="1" applyFont="1" applyFill="1" applyBorder="1" applyAlignment="1" applyProtection="1">
      <alignment horizontal="right" vertical="center"/>
      <protection locked="0"/>
    </xf>
    <xf numFmtId="0" fontId="2" fillId="3" borderId="45" xfId="0" applyFont="1" applyFill="1" applyBorder="1" applyAlignment="1" applyProtection="1">
      <alignment horizontal="center" vertical="center"/>
    </xf>
    <xf numFmtId="173" fontId="1" fillId="2" borderId="16" xfId="0" applyNumberFormat="1" applyFont="1" applyFill="1" applyBorder="1" applyAlignment="1" applyProtection="1">
      <alignment horizontal="right" vertical="center"/>
    </xf>
    <xf numFmtId="165" fontId="14" fillId="7" borderId="17" xfId="0" applyNumberFormat="1" applyFont="1" applyFill="1" applyBorder="1" applyAlignment="1" applyProtection="1">
      <alignment horizontal="center" vertical="center"/>
    </xf>
    <xf numFmtId="3" fontId="1" fillId="2" borderId="9" xfId="0" applyNumberFormat="1" applyFont="1" applyFill="1" applyBorder="1" applyAlignment="1" applyProtection="1">
      <alignment horizontal="right" vertical="center"/>
      <protection locked="0"/>
    </xf>
    <xf numFmtId="0" fontId="2" fillId="2" borderId="16" xfId="0" applyFont="1" applyFill="1" applyBorder="1" applyAlignment="1" applyProtection="1">
      <alignment horizontal="center" vertical="center"/>
      <protection locked="0"/>
    </xf>
    <xf numFmtId="167" fontId="1" fillId="2" borderId="0" xfId="0" applyNumberFormat="1" applyFont="1" applyFill="1" applyBorder="1" applyAlignment="1" applyProtection="1">
      <alignment horizontal="center" vertical="top"/>
      <protection locked="0"/>
    </xf>
    <xf numFmtId="167" fontId="1" fillId="2" borderId="0" xfId="0" applyNumberFormat="1"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5" borderId="0" xfId="0" applyFont="1" applyFill="1" applyBorder="1" applyAlignment="1" applyProtection="1">
      <alignment vertical="center"/>
    </xf>
    <xf numFmtId="0" fontId="1" fillId="5" borderId="0" xfId="0" applyFont="1" applyFill="1" applyBorder="1" applyAlignment="1" applyProtection="1">
      <alignment vertical="top"/>
    </xf>
    <xf numFmtId="0" fontId="2" fillId="2" borderId="43" xfId="0" applyFont="1" applyFill="1" applyBorder="1" applyAlignment="1" applyProtection="1">
      <alignment vertical="center"/>
      <protection locked="0"/>
    </xf>
    <xf numFmtId="0" fontId="13" fillId="0" borderId="0" xfId="0" applyFont="1" applyAlignment="1" applyProtection="1">
      <alignment vertical="center"/>
    </xf>
    <xf numFmtId="0" fontId="17" fillId="0" borderId="0" xfId="0" applyFont="1" applyAlignment="1" applyProtection="1">
      <alignment vertical="center"/>
    </xf>
    <xf numFmtId="0" fontId="1" fillId="0" borderId="0" xfId="0" applyFont="1" applyAlignment="1" applyProtection="1">
      <alignment vertical="center"/>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19" fillId="0" borderId="0" xfId="0" applyFont="1" applyAlignment="1" applyProtection="1">
      <alignment vertical="center"/>
    </xf>
    <xf numFmtId="0" fontId="19" fillId="0" borderId="0" xfId="0" applyFont="1" applyProtection="1"/>
    <xf numFmtId="0" fontId="19" fillId="6" borderId="0" xfId="0" applyFont="1" applyFill="1" applyBorder="1" applyProtection="1"/>
    <xf numFmtId="169" fontId="19" fillId="2" borderId="0" xfId="0" quotePrefix="1" applyNumberFormat="1"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2" fillId="3" borderId="3"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165" fontId="1" fillId="2" borderId="1"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xf>
    <xf numFmtId="0" fontId="1" fillId="3" borderId="16" xfId="0" applyFont="1" applyFill="1" applyBorder="1" applyAlignment="1" applyProtection="1">
      <alignment horizontal="left" vertical="center"/>
    </xf>
    <xf numFmtId="3" fontId="1" fillId="2" borderId="2" xfId="0" applyNumberFormat="1" applyFont="1" applyFill="1" applyBorder="1" applyAlignment="1" applyProtection="1">
      <alignment horizontal="right" vertical="center"/>
      <protection locked="0"/>
    </xf>
    <xf numFmtId="0" fontId="2" fillId="3" borderId="4" xfId="0" applyFont="1" applyFill="1" applyBorder="1" applyAlignment="1" applyProtection="1">
      <alignment horizontal="center" vertical="center"/>
    </xf>
    <xf numFmtId="3" fontId="1" fillId="2" borderId="16" xfId="0" applyNumberFormat="1" applyFont="1" applyFill="1" applyBorder="1" applyAlignment="1" applyProtection="1">
      <alignment horizontal="center" vertical="center"/>
      <protection locked="0"/>
    </xf>
    <xf numFmtId="0" fontId="19" fillId="0" borderId="0" xfId="0" quotePrefix="1" applyFont="1" applyProtection="1"/>
    <xf numFmtId="0" fontId="20" fillId="0" borderId="0" xfId="0" applyFont="1" applyAlignment="1" applyProtection="1">
      <alignment horizontal="right"/>
    </xf>
    <xf numFmtId="16" fontId="19" fillId="0" borderId="0" xfId="0" quotePrefix="1" applyNumberFormat="1" applyFont="1" applyAlignment="1" applyProtection="1">
      <alignment horizontal="right"/>
    </xf>
    <xf numFmtId="0" fontId="20" fillId="6" borderId="0" xfId="0" applyFont="1" applyFill="1" applyBorder="1" applyProtection="1"/>
    <xf numFmtId="0" fontId="20" fillId="0" borderId="0" xfId="0" applyFont="1" applyProtection="1"/>
    <xf numFmtId="20" fontId="19" fillId="5" borderId="0" xfId="0" applyNumberFormat="1"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2" fontId="19" fillId="0" borderId="0" xfId="0" quotePrefix="1" applyNumberFormat="1" applyFont="1" applyProtection="1"/>
    <xf numFmtId="164" fontId="19" fillId="0" borderId="0" xfId="1" quotePrefix="1" applyFont="1" applyProtection="1"/>
    <xf numFmtId="1" fontId="19" fillId="0" borderId="0" xfId="0" applyNumberFormat="1" applyFont="1" applyProtection="1"/>
    <xf numFmtId="0" fontId="21" fillId="0" borderId="0" xfId="0" applyFont="1" applyProtection="1"/>
    <xf numFmtId="0" fontId="21" fillId="6" borderId="0" xfId="0" applyFont="1" applyFill="1" applyBorder="1" applyProtection="1"/>
    <xf numFmtId="0" fontId="21" fillId="0" borderId="0" xfId="0" applyFont="1" applyAlignment="1" applyProtection="1">
      <alignment vertical="center"/>
    </xf>
    <xf numFmtId="2" fontId="19" fillId="0" borderId="0" xfId="0" quotePrefix="1" applyNumberFormat="1" applyFont="1" applyProtection="1"/>
    <xf numFmtId="0" fontId="1" fillId="3" borderId="16" xfId="0" applyFont="1" applyFill="1" applyBorder="1" applyAlignment="1" applyProtection="1">
      <alignment horizontal="left" vertical="center"/>
    </xf>
    <xf numFmtId="3" fontId="1" fillId="2" borderId="16" xfId="0" applyNumberFormat="1"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3" fontId="1" fillId="2" borderId="2" xfId="0" applyNumberFormat="1" applyFont="1" applyFill="1" applyBorder="1" applyAlignment="1" applyProtection="1">
      <alignment horizontal="right" vertical="center"/>
      <protection locked="0"/>
    </xf>
    <xf numFmtId="165" fontId="1" fillId="2" borderId="1"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0" fontId="2" fillId="3" borderId="3"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xf>
    <xf numFmtId="3" fontId="1" fillId="2" borderId="16" xfId="0" applyNumberFormat="1"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3" fontId="1" fillId="2" borderId="2" xfId="0" applyNumberFormat="1" applyFont="1" applyFill="1" applyBorder="1" applyAlignment="1" applyProtection="1">
      <alignment horizontal="right" vertical="center"/>
      <protection locked="0"/>
    </xf>
    <xf numFmtId="165" fontId="1" fillId="2" borderId="1"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0" fontId="2" fillId="3" borderId="3"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3" fontId="1" fillId="2" borderId="16" xfId="0" applyNumberFormat="1" applyFont="1" applyFill="1" applyBorder="1" applyAlignment="1" applyProtection="1">
      <alignment horizontal="center" vertical="center"/>
      <protection locked="0"/>
    </xf>
    <xf numFmtId="3" fontId="1" fillId="2" borderId="2" xfId="0" applyNumberFormat="1" applyFont="1" applyFill="1" applyBorder="1" applyAlignment="1" applyProtection="1">
      <alignment horizontal="right" vertical="center"/>
      <protection locked="0"/>
    </xf>
    <xf numFmtId="165" fontId="1" fillId="2" borderId="1" xfId="0" applyNumberFormat="1" applyFont="1" applyFill="1" applyBorder="1" applyAlignment="1" applyProtection="1">
      <alignment horizontal="center" vertical="center"/>
      <protection locked="0"/>
    </xf>
    <xf numFmtId="0" fontId="22" fillId="6" borderId="0" xfId="0" applyFont="1" applyFill="1" applyBorder="1" applyProtection="1"/>
    <xf numFmtId="0" fontId="23" fillId="0" borderId="0" xfId="0" applyFont="1" applyFill="1" applyBorder="1" applyAlignment="1" applyProtection="1">
      <alignment horizontal="left" vertical="center" wrapText="1"/>
    </xf>
    <xf numFmtId="0" fontId="0" fillId="9" borderId="16" xfId="0" applyFont="1" applyFill="1" applyBorder="1" applyAlignment="1" applyProtection="1">
      <alignment horizontal="left" vertical="center"/>
    </xf>
    <xf numFmtId="0" fontId="15" fillId="9" borderId="16" xfId="0" applyFont="1" applyFill="1" applyBorder="1" applyAlignment="1" applyProtection="1">
      <alignment horizontal="center" vertical="center"/>
    </xf>
    <xf numFmtId="165" fontId="15" fillId="9" borderId="16" xfId="0" applyNumberFormat="1" applyFont="1" applyFill="1" applyBorder="1" applyAlignment="1" applyProtection="1">
      <alignment horizontal="center" vertical="center"/>
    </xf>
    <xf numFmtId="0" fontId="0" fillId="9" borderId="2" xfId="0" applyFont="1" applyFill="1" applyBorder="1" applyAlignment="1" applyProtection="1">
      <alignment horizontal="center" vertical="center"/>
    </xf>
    <xf numFmtId="0" fontId="0" fillId="9" borderId="3" xfId="0" applyFont="1" applyFill="1" applyBorder="1" applyAlignment="1" applyProtection="1">
      <alignment horizontal="center" vertical="center"/>
    </xf>
    <xf numFmtId="0" fontId="0" fillId="9" borderId="16" xfId="0" applyFont="1" applyFill="1" applyBorder="1" applyAlignment="1" applyProtection="1">
      <alignment horizontal="center" vertical="center"/>
    </xf>
    <xf numFmtId="0" fontId="27" fillId="8" borderId="14" xfId="0" applyFont="1" applyFill="1" applyBorder="1" applyAlignment="1" applyProtection="1">
      <alignment horizontal="left" vertical="center"/>
    </xf>
    <xf numFmtId="0" fontId="27" fillId="8" borderId="10" xfId="0" applyFont="1" applyFill="1" applyBorder="1" applyAlignment="1" applyProtection="1">
      <alignment horizontal="left" vertical="center"/>
    </xf>
    <xf numFmtId="0" fontId="27" fillId="8" borderId="0" xfId="0" applyFont="1" applyFill="1" applyBorder="1" applyAlignment="1" applyProtection="1">
      <alignment horizontal="left" vertical="center"/>
    </xf>
    <xf numFmtId="0" fontId="13" fillId="10" borderId="0" xfId="0" applyFont="1" applyFill="1" applyBorder="1" applyAlignment="1" applyProtection="1">
      <alignment vertical="center"/>
    </xf>
    <xf numFmtId="0" fontId="2" fillId="9" borderId="11" xfId="0" applyFont="1" applyFill="1" applyBorder="1" applyAlignment="1" applyProtection="1">
      <alignment horizontal="left" vertical="top"/>
    </xf>
    <xf numFmtId="0" fontId="2" fillId="9" borderId="4" xfId="0" applyFont="1" applyFill="1" applyBorder="1" applyAlignment="1" applyProtection="1">
      <alignment horizontal="left" vertical="top"/>
    </xf>
    <xf numFmtId="0" fontId="2" fillId="9" borderId="31" xfId="0" applyFont="1" applyFill="1" applyBorder="1" applyAlignment="1" applyProtection="1">
      <alignment horizontal="left" vertical="top"/>
    </xf>
    <xf numFmtId="0" fontId="0" fillId="11" borderId="47" xfId="0" applyFont="1" applyFill="1" applyBorder="1" applyAlignment="1" applyProtection="1">
      <alignment horizontal="center" vertical="center"/>
    </xf>
    <xf numFmtId="0" fontId="0" fillId="9" borderId="4" xfId="0" applyFont="1" applyFill="1" applyBorder="1" applyAlignment="1" applyProtection="1">
      <alignment horizontal="center" vertical="center"/>
    </xf>
    <xf numFmtId="0" fontId="0" fillId="9" borderId="18" xfId="0" applyFont="1" applyFill="1" applyBorder="1" applyAlignment="1" applyProtection="1">
      <alignment horizontal="center" vertical="center"/>
    </xf>
    <xf numFmtId="0" fontId="2" fillId="9" borderId="16" xfId="0" applyFont="1" applyFill="1" applyBorder="1" applyAlignment="1" applyProtection="1">
      <alignment horizontal="center" vertical="center"/>
    </xf>
    <xf numFmtId="0" fontId="0" fillId="9" borderId="45" xfId="0" applyFont="1" applyFill="1" applyBorder="1" applyAlignment="1" applyProtection="1">
      <alignment horizontal="center" vertical="center"/>
    </xf>
    <xf numFmtId="3" fontId="1" fillId="2" borderId="11" xfId="0" applyNumberFormat="1" applyFont="1" applyFill="1" applyBorder="1" applyAlignment="1" applyProtection="1">
      <alignment horizontal="right" vertical="center"/>
    </xf>
    <xf numFmtId="3" fontId="1" fillId="2" borderId="9" xfId="0" applyNumberFormat="1" applyFont="1" applyFill="1" applyBorder="1" applyAlignment="1" applyProtection="1">
      <alignment horizontal="right" vertical="center"/>
    </xf>
    <xf numFmtId="0" fontId="23"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right" vertical="top"/>
    </xf>
    <xf numFmtId="0" fontId="24"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top"/>
    </xf>
    <xf numFmtId="0" fontId="1" fillId="2" borderId="0" xfId="0" applyFont="1" applyFill="1" applyBorder="1" applyAlignment="1" applyProtection="1">
      <alignment horizontal="left" vertical="center" wrapText="1"/>
    </xf>
    <xf numFmtId="0" fontId="1" fillId="3" borderId="0" xfId="0" applyFont="1" applyFill="1" applyBorder="1" applyAlignment="1" applyProtection="1">
      <alignment horizontal="left" vertical="top"/>
    </xf>
    <xf numFmtId="0" fontId="15" fillId="9" borderId="16" xfId="0" applyFont="1" applyFill="1" applyBorder="1" applyAlignment="1" applyProtection="1">
      <alignment horizontal="left" vertical="center"/>
    </xf>
    <xf numFmtId="166" fontId="15" fillId="2" borderId="16" xfId="0" applyNumberFormat="1" applyFont="1" applyFill="1" applyBorder="1" applyAlignment="1" applyProtection="1">
      <alignment horizontal="center" vertical="center"/>
      <protection locked="0"/>
    </xf>
    <xf numFmtId="20" fontId="15" fillId="5" borderId="16" xfId="0" applyNumberFormat="1"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0" fontId="0" fillId="9" borderId="16" xfId="0" applyFont="1" applyFill="1" applyBorder="1" applyAlignment="1" applyProtection="1">
      <alignment horizontal="left" vertical="center"/>
    </xf>
    <xf numFmtId="0" fontId="1" fillId="5" borderId="16" xfId="0" applyFont="1" applyFill="1" applyBorder="1" applyAlignment="1" applyProtection="1">
      <alignment horizontal="left" vertical="center"/>
      <protection locked="0"/>
    </xf>
    <xf numFmtId="0" fontId="0" fillId="2" borderId="16"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26" fillId="8" borderId="16" xfId="0" applyFont="1" applyFill="1" applyBorder="1" applyAlignment="1">
      <alignment horizontal="left" vertical="center" wrapText="1"/>
    </xf>
    <xf numFmtId="0" fontId="26" fillId="8" borderId="16" xfId="0" applyFont="1" applyFill="1" applyBorder="1" applyAlignment="1">
      <alignment horizontal="left" vertical="top"/>
    </xf>
    <xf numFmtId="0" fontId="0" fillId="9" borderId="3" xfId="0" applyFont="1" applyFill="1" applyBorder="1" applyAlignment="1" applyProtection="1">
      <alignment horizontal="center" vertical="center"/>
    </xf>
    <xf numFmtId="0" fontId="0" fillId="9" borderId="3" xfId="0" applyFont="1" applyFill="1" applyBorder="1" applyAlignment="1" applyProtection="1">
      <alignment horizontal="left" vertical="top"/>
    </xf>
    <xf numFmtId="0" fontId="0" fillId="9"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3" borderId="4" xfId="0" applyFont="1" applyFill="1" applyBorder="1" applyAlignment="1" applyProtection="1">
      <alignment horizontal="left" vertical="top"/>
    </xf>
    <xf numFmtId="0" fontId="27" fillId="8" borderId="1" xfId="0" applyFont="1" applyFill="1" applyBorder="1" applyAlignment="1" applyProtection="1">
      <alignment horizontal="left" vertical="center"/>
    </xf>
    <xf numFmtId="0" fontId="13" fillId="8" borderId="1" xfId="0" applyFont="1" applyFill="1" applyBorder="1" applyAlignment="1" applyProtection="1">
      <alignment horizontal="left" vertical="top"/>
    </xf>
    <xf numFmtId="0" fontId="0" fillId="9" borderId="2" xfId="0" applyFont="1" applyFill="1" applyBorder="1" applyAlignment="1" applyProtection="1">
      <alignment horizontal="center" vertical="center"/>
    </xf>
    <xf numFmtId="0" fontId="0" fillId="9" borderId="2" xfId="0" applyFont="1" applyFill="1" applyBorder="1" applyAlignment="1" applyProtection="1">
      <alignment horizontal="left" vertical="top"/>
    </xf>
    <xf numFmtId="0" fontId="0" fillId="9" borderId="2" xfId="0" applyFont="1" applyFill="1" applyBorder="1" applyAlignment="1" applyProtection="1">
      <alignment horizontal="left" vertical="center"/>
    </xf>
    <xf numFmtId="0" fontId="0" fillId="9" borderId="14" xfId="0" applyFont="1" applyFill="1" applyBorder="1" applyAlignment="1" applyProtection="1">
      <alignment horizontal="center" vertical="center" wrapText="1"/>
    </xf>
    <xf numFmtId="0" fontId="0" fillId="9" borderId="15" xfId="0" applyFont="1" applyFill="1" applyBorder="1" applyAlignment="1" applyProtection="1">
      <alignment horizontal="center" vertical="center" wrapText="1"/>
    </xf>
    <xf numFmtId="0" fontId="0" fillId="9" borderId="11" xfId="0" applyFont="1" applyFill="1" applyBorder="1" applyAlignment="1" applyProtection="1">
      <alignment horizontal="center" vertical="center" wrapText="1"/>
    </xf>
    <xf numFmtId="0" fontId="0" fillId="9" borderId="12" xfId="0" applyFont="1" applyFill="1" applyBorder="1" applyAlignment="1" applyProtection="1">
      <alignment horizontal="center" vertical="center" wrapText="1"/>
    </xf>
    <xf numFmtId="3" fontId="1" fillId="2" borderId="9" xfId="0" applyNumberFormat="1" applyFont="1" applyFill="1" applyBorder="1" applyAlignment="1" applyProtection="1">
      <alignment horizontal="left" vertical="top"/>
      <protection locked="0"/>
    </xf>
    <xf numFmtId="3" fontId="1" fillId="2" borderId="13" xfId="0" applyNumberFormat="1" applyFont="1" applyFill="1" applyBorder="1" applyAlignment="1" applyProtection="1">
      <alignment horizontal="left" vertical="top"/>
      <protection locked="0"/>
    </xf>
    <xf numFmtId="166" fontId="1" fillId="2" borderId="1" xfId="0" applyNumberFormat="1" applyFont="1" applyFill="1" applyBorder="1" applyAlignment="1" applyProtection="1">
      <alignment horizontal="center" vertical="center"/>
      <protection locked="0"/>
    </xf>
    <xf numFmtId="166" fontId="1" fillId="2" borderId="1" xfId="0" applyNumberFormat="1" applyFont="1" applyFill="1" applyBorder="1" applyAlignment="1" applyProtection="1">
      <alignment horizontal="left" vertical="top"/>
      <protection locked="0"/>
    </xf>
    <xf numFmtId="165" fontId="1" fillId="2" borderId="1" xfId="0" applyNumberFormat="1"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left" vertical="top"/>
      <protection locked="0"/>
    </xf>
    <xf numFmtId="0" fontId="1"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protection locked="0"/>
    </xf>
    <xf numFmtId="3" fontId="1" fillId="2" borderId="1" xfId="0" applyNumberFormat="1" applyFont="1" applyFill="1" applyBorder="1" applyAlignment="1" applyProtection="1">
      <alignment horizontal="right" vertical="center"/>
      <protection locked="0"/>
    </xf>
    <xf numFmtId="3" fontId="1" fillId="2" borderId="1" xfId="0" applyNumberFormat="1" applyFont="1" applyFill="1" applyBorder="1" applyAlignment="1" applyProtection="1">
      <alignment horizontal="left" vertical="top"/>
      <protection locked="0"/>
    </xf>
    <xf numFmtId="166" fontId="1" fillId="2" borderId="9" xfId="0" applyNumberFormat="1" applyFont="1" applyFill="1" applyBorder="1" applyAlignment="1" applyProtection="1">
      <alignment horizontal="center" vertical="center"/>
      <protection locked="0"/>
    </xf>
    <xf numFmtId="166" fontId="1" fillId="2" borderId="13" xfId="0" applyNumberFormat="1" applyFont="1" applyFill="1" applyBorder="1" applyAlignment="1" applyProtection="1">
      <alignment horizontal="center" vertical="center"/>
      <protection locked="0"/>
    </xf>
    <xf numFmtId="165" fontId="1" fillId="2" borderId="9" xfId="0" applyNumberFormat="1" applyFont="1" applyFill="1" applyBorder="1" applyAlignment="1" applyProtection="1">
      <alignment horizontal="center" vertical="center"/>
      <protection locked="0"/>
    </xf>
    <xf numFmtId="165" fontId="1" fillId="2" borderId="13" xfId="0" applyNumberFormat="1" applyFont="1" applyFill="1" applyBorder="1" applyAlignment="1" applyProtection="1">
      <alignment horizontal="center" vertical="center"/>
      <protection locked="0"/>
    </xf>
    <xf numFmtId="0" fontId="1" fillId="2" borderId="9"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3" fontId="1" fillId="2" borderId="9" xfId="0" applyNumberFormat="1" applyFont="1" applyFill="1" applyBorder="1" applyAlignment="1" applyProtection="1">
      <alignment horizontal="right" vertical="center"/>
      <protection locked="0"/>
    </xf>
    <xf numFmtId="3" fontId="1" fillId="2" borderId="5" xfId="0" applyNumberFormat="1" applyFont="1" applyFill="1" applyBorder="1" applyAlignment="1" applyProtection="1">
      <alignment horizontal="right" vertical="center"/>
      <protection locked="0"/>
    </xf>
    <xf numFmtId="3" fontId="1" fillId="2" borderId="13" xfId="0" applyNumberFormat="1" applyFont="1" applyFill="1" applyBorder="1" applyAlignment="1" applyProtection="1">
      <alignment horizontal="right" vertical="center"/>
      <protection locked="0"/>
    </xf>
    <xf numFmtId="0" fontId="1" fillId="5" borderId="20" xfId="0" applyFont="1" applyFill="1" applyBorder="1" applyAlignment="1" applyProtection="1">
      <alignment horizontal="center" vertical="center"/>
    </xf>
    <xf numFmtId="0" fontId="2" fillId="9" borderId="16" xfId="0" applyFont="1" applyFill="1" applyBorder="1" applyAlignment="1" applyProtection="1">
      <alignment horizontal="left" vertical="center"/>
    </xf>
    <xf numFmtId="0" fontId="1" fillId="9" borderId="16" xfId="0" applyFont="1" applyFill="1" applyBorder="1" applyAlignment="1" applyProtection="1">
      <alignment horizontal="left" vertical="top"/>
    </xf>
    <xf numFmtId="0" fontId="0" fillId="9" borderId="16" xfId="0" applyFont="1" applyFill="1" applyBorder="1" applyAlignment="1" applyProtection="1">
      <alignment horizontal="center" vertical="center"/>
    </xf>
    <xf numFmtId="0" fontId="0" fillId="9" borderId="16" xfId="0" applyFont="1" applyFill="1" applyBorder="1" applyAlignment="1" applyProtection="1">
      <alignment horizontal="left" vertical="top"/>
    </xf>
    <xf numFmtId="0" fontId="0" fillId="9" borderId="19" xfId="0" applyFont="1" applyFill="1" applyBorder="1" applyAlignment="1" applyProtection="1">
      <alignment horizontal="center" vertical="center"/>
    </xf>
    <xf numFmtId="0" fontId="0" fillId="9" borderId="21" xfId="0" applyFont="1" applyFill="1" applyBorder="1" applyAlignment="1" applyProtection="1">
      <alignment horizontal="center" vertical="center"/>
    </xf>
    <xf numFmtId="0" fontId="1" fillId="9" borderId="3" xfId="0" applyFont="1" applyFill="1" applyBorder="1" applyAlignment="1" applyProtection="1">
      <alignment horizontal="left" vertical="center"/>
    </xf>
    <xf numFmtId="0" fontId="1" fillId="9" borderId="3" xfId="0" applyFont="1" applyFill="1" applyBorder="1" applyAlignment="1" applyProtection="1">
      <alignment horizontal="left" vertical="top"/>
    </xf>
    <xf numFmtId="3" fontId="1" fillId="2" borderId="3" xfId="0" applyNumberFormat="1" applyFont="1" applyFill="1" applyBorder="1" applyAlignment="1" applyProtection="1">
      <alignment horizontal="right" vertical="center"/>
      <protection locked="0"/>
    </xf>
    <xf numFmtId="0" fontId="1" fillId="2" borderId="3" xfId="0" applyFont="1" applyFill="1" applyBorder="1" applyAlignment="1" applyProtection="1">
      <alignment horizontal="left" vertical="top"/>
      <protection locked="0"/>
    </xf>
    <xf numFmtId="164" fontId="1" fillId="2" borderId="38" xfId="1" applyFont="1" applyFill="1" applyBorder="1" applyAlignment="1" applyProtection="1">
      <alignment horizontal="left" vertical="top"/>
      <protection locked="0"/>
    </xf>
    <xf numFmtId="164" fontId="1" fillId="2" borderId="39" xfId="1" applyFont="1" applyFill="1" applyBorder="1" applyAlignment="1" applyProtection="1">
      <alignment horizontal="left" vertical="top"/>
      <protection locked="0"/>
    </xf>
    <xf numFmtId="0" fontId="0" fillId="9" borderId="10" xfId="0" applyFont="1" applyFill="1" applyBorder="1" applyAlignment="1" applyProtection="1">
      <alignment horizontal="left" vertical="center"/>
    </xf>
    <xf numFmtId="0" fontId="0" fillId="9" borderId="10" xfId="0" applyFont="1" applyFill="1" applyBorder="1" applyAlignment="1" applyProtection="1">
      <alignment horizontal="left" vertical="top"/>
    </xf>
    <xf numFmtId="168" fontId="2" fillId="2" borderId="2" xfId="0" applyNumberFormat="1" applyFont="1" applyFill="1" applyBorder="1" applyAlignment="1" applyProtection="1">
      <alignment horizontal="right" vertical="center"/>
    </xf>
    <xf numFmtId="168" fontId="1" fillId="2" borderId="2" xfId="0" applyNumberFormat="1" applyFont="1" applyFill="1" applyBorder="1" applyAlignment="1" applyProtection="1">
      <alignment horizontal="left" vertical="top"/>
    </xf>
    <xf numFmtId="0" fontId="0" fillId="9" borderId="36" xfId="0" applyFont="1" applyFill="1" applyBorder="1" applyAlignment="1" applyProtection="1">
      <alignment horizontal="left" vertical="center"/>
    </xf>
    <xf numFmtId="0" fontId="0" fillId="9" borderId="37" xfId="0" applyFont="1" applyFill="1" applyBorder="1" applyAlignment="1" applyProtection="1">
      <alignment horizontal="left" vertical="center"/>
    </xf>
    <xf numFmtId="3" fontId="1" fillId="2" borderId="16" xfId="0" applyNumberFormat="1" applyFont="1" applyFill="1" applyBorder="1" applyAlignment="1" applyProtection="1">
      <alignment horizontal="right" vertical="center"/>
      <protection locked="0"/>
    </xf>
    <xf numFmtId="0" fontId="1" fillId="2" borderId="16"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27" fillId="8" borderId="19" xfId="0" applyFont="1" applyFill="1" applyBorder="1" applyAlignment="1">
      <alignment horizontal="left" vertical="center"/>
    </xf>
    <xf numFmtId="0" fontId="27" fillId="8" borderId="20" xfId="0" applyFont="1" applyFill="1" applyBorder="1" applyAlignment="1">
      <alignment horizontal="left" vertical="center"/>
    </xf>
    <xf numFmtId="0" fontId="1" fillId="9" borderId="19" xfId="0" applyFont="1" applyFill="1" applyBorder="1" applyAlignment="1" applyProtection="1">
      <alignment horizontal="left" vertical="center"/>
    </xf>
    <xf numFmtId="0" fontId="1" fillId="9" borderId="20" xfId="0" applyFont="1" applyFill="1" applyBorder="1" applyAlignment="1" applyProtection="1">
      <alignment horizontal="left" vertical="center"/>
    </xf>
    <xf numFmtId="0" fontId="1" fillId="9" borderId="20" xfId="0" applyFont="1" applyFill="1" applyBorder="1" applyAlignment="1" applyProtection="1">
      <alignment horizontal="right" vertical="center"/>
    </xf>
    <xf numFmtId="0" fontId="1" fillId="9" borderId="21" xfId="0" applyFont="1" applyFill="1" applyBorder="1" applyAlignment="1" applyProtection="1">
      <alignment horizontal="right" vertical="center"/>
    </xf>
    <xf numFmtId="0" fontId="1" fillId="5" borderId="19" xfId="0" applyFont="1" applyFill="1" applyBorder="1" applyAlignment="1" applyProtection="1">
      <alignment horizontal="left" vertical="top"/>
      <protection locked="0"/>
    </xf>
    <xf numFmtId="0" fontId="1" fillId="5" borderId="20" xfId="0" applyFont="1" applyFill="1" applyBorder="1" applyAlignment="1" applyProtection="1">
      <alignment horizontal="left" vertical="top"/>
      <protection locked="0"/>
    </xf>
    <xf numFmtId="0" fontId="1" fillId="5" borderId="21" xfId="0" applyFont="1" applyFill="1" applyBorder="1" applyAlignment="1" applyProtection="1">
      <alignment horizontal="left" vertical="top"/>
      <protection locked="0"/>
    </xf>
    <xf numFmtId="4" fontId="1" fillId="2" borderId="19" xfId="0" applyNumberFormat="1" applyFont="1" applyFill="1" applyBorder="1" applyAlignment="1" applyProtection="1">
      <alignment horizontal="left" vertical="center"/>
      <protection locked="0"/>
    </xf>
    <xf numFmtId="4" fontId="1" fillId="2" borderId="21" xfId="0" applyNumberFormat="1" applyFont="1" applyFill="1" applyBorder="1" applyAlignment="1" applyProtection="1">
      <alignment horizontal="left" vertical="center"/>
      <protection locked="0"/>
    </xf>
    <xf numFmtId="0" fontId="1" fillId="5" borderId="32" xfId="0" applyFont="1" applyFill="1" applyBorder="1" applyAlignment="1" applyProtection="1">
      <alignment horizontal="center" vertical="center"/>
    </xf>
    <xf numFmtId="0" fontId="1" fillId="9" borderId="1" xfId="0" applyFont="1" applyFill="1" applyBorder="1" applyAlignment="1" applyProtection="1">
      <alignment horizontal="left" vertical="center"/>
    </xf>
    <xf numFmtId="0" fontId="1" fillId="9" borderId="1" xfId="0" applyFont="1" applyFill="1" applyBorder="1" applyAlignment="1" applyProtection="1">
      <alignment horizontal="left" vertical="top"/>
    </xf>
    <xf numFmtId="0" fontId="1" fillId="9" borderId="14" xfId="0" applyFont="1" applyFill="1" applyBorder="1" applyAlignment="1" applyProtection="1">
      <alignment horizontal="left" vertical="center"/>
    </xf>
    <xf numFmtId="0" fontId="1" fillId="9" borderId="14" xfId="0" applyFont="1" applyFill="1" applyBorder="1" applyAlignment="1" applyProtection="1">
      <alignment horizontal="left" vertical="top"/>
    </xf>
    <xf numFmtId="0" fontId="1" fillId="9" borderId="10" xfId="0" applyFont="1" applyFill="1" applyBorder="1" applyAlignment="1" applyProtection="1">
      <alignment horizontal="right" vertical="center"/>
    </xf>
    <xf numFmtId="0" fontId="1" fillId="9" borderId="10" xfId="0" applyFont="1" applyFill="1" applyBorder="1" applyAlignment="1" applyProtection="1">
      <alignment horizontal="left" vertical="top"/>
    </xf>
    <xf numFmtId="0" fontId="1" fillId="2" borderId="2"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top"/>
      <protection locked="0"/>
    </xf>
    <xf numFmtId="3" fontId="1" fillId="2" borderId="2" xfId="0" applyNumberFormat="1" applyFont="1" applyFill="1" applyBorder="1" applyAlignment="1" applyProtection="1">
      <alignment horizontal="right" vertical="center"/>
      <protection locked="0"/>
    </xf>
    <xf numFmtId="164" fontId="1" fillId="2" borderId="36" xfId="1" applyFont="1" applyFill="1" applyBorder="1" applyAlignment="1" applyProtection="1">
      <alignment horizontal="left" vertical="center"/>
    </xf>
    <xf numFmtId="164" fontId="1" fillId="2" borderId="37" xfId="1" applyFont="1" applyFill="1" applyBorder="1" applyAlignment="1" applyProtection="1">
      <alignment horizontal="left" vertical="center"/>
    </xf>
    <xf numFmtId="0" fontId="1" fillId="9" borderId="9" xfId="0" applyFont="1" applyFill="1" applyBorder="1" applyAlignment="1" applyProtection="1">
      <alignment horizontal="left" vertical="center"/>
    </xf>
    <xf numFmtId="0" fontId="1" fillId="9" borderId="5" xfId="0" applyFont="1" applyFill="1" applyBorder="1" applyAlignment="1" applyProtection="1">
      <alignment horizontal="left" vertical="center"/>
    </xf>
    <xf numFmtId="173" fontId="1" fillId="2" borderId="19" xfId="1" applyNumberFormat="1" applyFont="1" applyFill="1" applyBorder="1" applyAlignment="1" applyProtection="1">
      <alignment horizontal="right" vertical="top"/>
    </xf>
    <xf numFmtId="173" fontId="1" fillId="2" borderId="21" xfId="1" applyNumberFormat="1" applyFont="1" applyFill="1" applyBorder="1" applyAlignment="1" applyProtection="1">
      <alignment horizontal="right" vertical="top"/>
    </xf>
    <xf numFmtId="0" fontId="1" fillId="9" borderId="10" xfId="0" applyFont="1" applyFill="1" applyBorder="1" applyAlignment="1" applyProtection="1">
      <alignment horizontal="left" vertical="center"/>
    </xf>
    <xf numFmtId="0" fontId="1" fillId="9" borderId="16" xfId="0" applyFont="1" applyFill="1" applyBorder="1" applyAlignment="1" applyProtection="1">
      <alignment horizontal="left" vertical="center"/>
    </xf>
    <xf numFmtId="0" fontId="27" fillId="8" borderId="0" xfId="0" applyFont="1" applyFill="1" applyBorder="1" applyAlignment="1" applyProtection="1">
      <alignment horizontal="center" vertical="center"/>
    </xf>
    <xf numFmtId="0" fontId="0" fillId="9" borderId="8" xfId="0" applyFont="1" applyFill="1" applyBorder="1" applyAlignment="1" applyProtection="1">
      <alignment horizontal="center" vertical="top"/>
    </xf>
    <xf numFmtId="0" fontId="0" fillId="9" borderId="6" xfId="0" applyFont="1" applyFill="1" applyBorder="1" applyAlignment="1" applyProtection="1">
      <alignment horizontal="center" vertical="top"/>
    </xf>
    <xf numFmtId="0" fontId="0" fillId="9" borderId="48" xfId="0" applyFont="1" applyFill="1" applyBorder="1" applyAlignment="1" applyProtection="1">
      <alignment horizontal="center" vertical="center"/>
    </xf>
    <xf numFmtId="0" fontId="0" fillId="9" borderId="23" xfId="0" applyFont="1" applyFill="1" applyBorder="1" applyAlignment="1" applyProtection="1">
      <alignment horizontal="center" vertical="center"/>
    </xf>
    <xf numFmtId="0" fontId="0" fillId="9" borderId="49" xfId="0" applyFont="1" applyFill="1" applyBorder="1" applyAlignment="1" applyProtection="1">
      <alignment horizontal="center" vertical="center"/>
    </xf>
    <xf numFmtId="0" fontId="0" fillId="9" borderId="11" xfId="0" applyFont="1" applyFill="1" applyBorder="1" applyAlignment="1" applyProtection="1">
      <alignment horizontal="center" vertical="center"/>
    </xf>
    <xf numFmtId="0" fontId="0" fillId="9" borderId="4" xfId="0" applyFont="1" applyFill="1" applyBorder="1" applyAlignment="1" applyProtection="1">
      <alignment horizontal="center" vertical="center"/>
    </xf>
    <xf numFmtId="0" fontId="27" fillId="8" borderId="16" xfId="0" applyFont="1" applyFill="1" applyBorder="1" applyAlignment="1" applyProtection="1">
      <alignment horizontal="left" vertical="center"/>
    </xf>
    <xf numFmtId="0" fontId="13" fillId="8" borderId="16" xfId="0" applyFont="1" applyFill="1" applyBorder="1" applyAlignment="1" applyProtection="1">
      <alignment horizontal="left" vertical="top"/>
    </xf>
    <xf numFmtId="0" fontId="0" fillId="9" borderId="7" xfId="0" applyFont="1" applyFill="1" applyBorder="1" applyAlignment="1" applyProtection="1">
      <alignment horizontal="left" vertical="center"/>
    </xf>
    <xf numFmtId="0" fontId="0" fillId="9" borderId="7" xfId="0" applyFont="1" applyFill="1" applyBorder="1" applyAlignment="1" applyProtection="1">
      <alignment horizontal="left" vertical="top"/>
    </xf>
    <xf numFmtId="0" fontId="0" fillId="9" borderId="7" xfId="0" applyFont="1" applyFill="1" applyBorder="1" applyAlignment="1" applyProtection="1">
      <alignment horizontal="center" vertical="center"/>
    </xf>
    <xf numFmtId="0" fontId="0" fillId="9" borderId="8" xfId="0" applyFont="1" applyFill="1" applyBorder="1" applyAlignment="1" applyProtection="1">
      <alignment horizontal="left" vertical="top"/>
    </xf>
    <xf numFmtId="0" fontId="0" fillId="9" borderId="25" xfId="0" applyFont="1" applyFill="1" applyBorder="1" applyAlignment="1" applyProtection="1">
      <alignment horizontal="center" vertical="center"/>
    </xf>
    <xf numFmtId="0" fontId="0" fillId="9" borderId="44" xfId="0" applyFont="1" applyFill="1" applyBorder="1" applyAlignment="1" applyProtection="1">
      <alignment horizontal="center" vertical="center"/>
    </xf>
    <xf numFmtId="0" fontId="0" fillId="9" borderId="11" xfId="0" applyFont="1" applyFill="1" applyBorder="1" applyAlignment="1" applyProtection="1">
      <alignment horizontal="left" vertical="top"/>
    </xf>
    <xf numFmtId="0" fontId="0" fillId="9" borderId="4" xfId="0" applyFont="1" applyFill="1" applyBorder="1" applyAlignment="1" applyProtection="1">
      <alignment horizontal="left" vertical="top"/>
    </xf>
    <xf numFmtId="0" fontId="1" fillId="2" borderId="1" xfId="0" applyNumberFormat="1" applyFont="1" applyFill="1" applyBorder="1" applyAlignment="1" applyProtection="1">
      <alignment horizontal="left" vertical="top"/>
      <protection locked="0"/>
    </xf>
    <xf numFmtId="0" fontId="1" fillId="2" borderId="1" xfId="0" applyNumberFormat="1" applyFont="1" applyFill="1" applyBorder="1" applyAlignment="1" applyProtection="1">
      <alignment horizontal="right" vertical="center" wrapText="1"/>
      <protection locked="0"/>
    </xf>
    <xf numFmtId="14" fontId="1" fillId="2" borderId="9" xfId="0" applyNumberFormat="1" applyFont="1" applyFill="1" applyBorder="1" applyAlignment="1" applyProtection="1">
      <alignment horizontal="center" vertical="center"/>
      <protection locked="0"/>
    </xf>
    <xf numFmtId="14" fontId="1" fillId="2" borderId="9" xfId="0" applyNumberFormat="1" applyFont="1" applyFill="1" applyBorder="1" applyAlignment="1" applyProtection="1">
      <alignment horizontal="left" vertical="top"/>
      <protection locked="0"/>
    </xf>
    <xf numFmtId="166" fontId="1" fillId="2" borderId="5" xfId="0" applyNumberFormat="1" applyFont="1" applyFill="1" applyBorder="1" applyAlignment="1" applyProtection="1">
      <alignment horizontal="center" vertical="center"/>
      <protection locked="0"/>
    </xf>
    <xf numFmtId="166" fontId="1" fillId="2" borderId="5" xfId="0" applyNumberFormat="1" applyFont="1" applyFill="1" applyBorder="1" applyAlignment="1" applyProtection="1">
      <alignment horizontal="left" vertical="top"/>
      <protection locked="0"/>
    </xf>
    <xf numFmtId="166" fontId="1" fillId="2" borderId="16" xfId="0" applyNumberFormat="1" applyFont="1" applyFill="1" applyBorder="1" applyAlignment="1" applyProtection="1">
      <alignment horizontal="center" vertical="top"/>
      <protection locked="0"/>
    </xf>
    <xf numFmtId="0" fontId="1" fillId="2" borderId="1" xfId="0" applyNumberFormat="1" applyFont="1" applyFill="1" applyBorder="1" applyAlignment="1" applyProtection="1">
      <alignment horizontal="right" vertical="center"/>
      <protection locked="0"/>
    </xf>
    <xf numFmtId="0" fontId="1" fillId="2" borderId="2" xfId="0" applyNumberFormat="1" applyFont="1" applyFill="1" applyBorder="1" applyAlignment="1" applyProtection="1">
      <alignment horizontal="left" vertical="top"/>
      <protection locked="0"/>
    </xf>
    <xf numFmtId="0" fontId="1" fillId="2" borderId="2" xfId="0" applyNumberFormat="1" applyFont="1" applyFill="1" applyBorder="1" applyAlignment="1" applyProtection="1">
      <alignment horizontal="right" vertical="center"/>
      <protection locked="0"/>
    </xf>
    <xf numFmtId="14" fontId="1" fillId="2" borderId="14" xfId="0" applyNumberFormat="1" applyFont="1" applyFill="1" applyBorder="1" applyAlignment="1" applyProtection="1">
      <alignment horizontal="center" vertical="center"/>
      <protection locked="0"/>
    </xf>
    <xf numFmtId="14" fontId="1" fillId="2" borderId="14" xfId="0" applyNumberFormat="1" applyFont="1" applyFill="1" applyBorder="1" applyAlignment="1" applyProtection="1">
      <alignment horizontal="left" vertical="top"/>
      <protection locked="0"/>
    </xf>
    <xf numFmtId="166" fontId="1" fillId="2" borderId="10" xfId="0" applyNumberFormat="1" applyFont="1" applyFill="1" applyBorder="1" applyAlignment="1" applyProtection="1">
      <alignment horizontal="center" vertical="center"/>
      <protection locked="0"/>
    </xf>
    <xf numFmtId="166" fontId="1" fillId="2" borderId="10" xfId="0" applyNumberFormat="1" applyFont="1" applyFill="1" applyBorder="1" applyAlignment="1" applyProtection="1">
      <alignment horizontal="left" vertical="top"/>
      <protection locked="0"/>
    </xf>
    <xf numFmtId="0" fontId="1" fillId="2" borderId="16" xfId="0" applyNumberFormat="1" applyFont="1" applyFill="1" applyBorder="1" applyAlignment="1" applyProtection="1">
      <alignment horizontal="left" vertical="top"/>
      <protection locked="0"/>
    </xf>
    <xf numFmtId="0" fontId="1" fillId="2" borderId="16" xfId="0" applyNumberFormat="1" applyFont="1" applyFill="1" applyBorder="1" applyAlignment="1" applyProtection="1">
      <alignment horizontal="right" vertical="center"/>
      <protection locked="0"/>
    </xf>
    <xf numFmtId="0" fontId="1" fillId="2" borderId="19" xfId="0" applyNumberFormat="1" applyFont="1" applyFill="1" applyBorder="1" applyAlignment="1" applyProtection="1">
      <alignment horizontal="left" vertical="top"/>
      <protection locked="0"/>
    </xf>
    <xf numFmtId="14" fontId="1" fillId="2" borderId="19" xfId="0" applyNumberFormat="1" applyFont="1" applyFill="1" applyBorder="1" applyAlignment="1" applyProtection="1">
      <alignment horizontal="center" vertical="center"/>
      <protection locked="0"/>
    </xf>
    <xf numFmtId="14" fontId="1" fillId="2" borderId="20" xfId="0" applyNumberFormat="1" applyFont="1" applyFill="1" applyBorder="1" applyAlignment="1" applyProtection="1">
      <alignment horizontal="left" vertical="top"/>
      <protection locked="0"/>
    </xf>
    <xf numFmtId="166" fontId="1" fillId="2" borderId="20" xfId="0" applyNumberFormat="1" applyFont="1" applyFill="1" applyBorder="1" applyAlignment="1" applyProtection="1">
      <alignment horizontal="center" vertical="center"/>
      <protection locked="0"/>
    </xf>
    <xf numFmtId="166" fontId="1" fillId="2" borderId="21" xfId="0" applyNumberFormat="1" applyFont="1" applyFill="1" applyBorder="1" applyAlignment="1" applyProtection="1">
      <alignment horizontal="left" vertical="top"/>
      <protection locked="0"/>
    </xf>
    <xf numFmtId="166" fontId="1" fillId="2" borderId="19" xfId="0" applyNumberFormat="1" applyFont="1" applyFill="1" applyBorder="1" applyAlignment="1" applyProtection="1">
      <alignment horizontal="center" vertical="top"/>
      <protection locked="0"/>
    </xf>
    <xf numFmtId="166" fontId="1" fillId="2" borderId="21" xfId="0" applyNumberFormat="1" applyFont="1" applyFill="1" applyBorder="1" applyAlignment="1" applyProtection="1">
      <alignment horizontal="center" vertical="top"/>
      <protection locked="0"/>
    </xf>
    <xf numFmtId="0" fontId="1" fillId="5" borderId="20" xfId="0" applyNumberFormat="1" applyFont="1" applyFill="1" applyBorder="1" applyAlignment="1" applyProtection="1">
      <alignment horizontal="center" vertical="top"/>
    </xf>
    <xf numFmtId="0" fontId="2" fillId="9" borderId="33" xfId="0" applyFont="1" applyFill="1" applyBorder="1" applyAlignment="1" applyProtection="1">
      <alignment horizontal="left" vertical="center"/>
    </xf>
    <xf numFmtId="0" fontId="2" fillId="9" borderId="32" xfId="0" applyFont="1" applyFill="1" applyBorder="1" applyAlignment="1" applyProtection="1">
      <alignment horizontal="left" vertical="center"/>
    </xf>
    <xf numFmtId="0" fontId="2" fillId="9" borderId="34" xfId="0" applyFont="1" applyFill="1" applyBorder="1" applyAlignment="1" applyProtection="1">
      <alignment horizontal="left" vertical="center"/>
    </xf>
    <xf numFmtId="0" fontId="2" fillId="9" borderId="22" xfId="0" applyFont="1" applyFill="1" applyBorder="1" applyAlignment="1" applyProtection="1">
      <alignment horizontal="left" vertical="center"/>
    </xf>
    <xf numFmtId="0" fontId="2" fillId="9" borderId="23" xfId="0" applyFont="1" applyFill="1" applyBorder="1" applyAlignment="1" applyProtection="1">
      <alignment horizontal="left" vertical="center"/>
    </xf>
    <xf numFmtId="0" fontId="2" fillId="9" borderId="24" xfId="0" applyFont="1" applyFill="1" applyBorder="1" applyAlignment="1" applyProtection="1">
      <alignment horizontal="left" vertical="center"/>
    </xf>
    <xf numFmtId="0" fontId="11" fillId="5" borderId="19" xfId="0" applyFont="1" applyFill="1" applyBorder="1" applyAlignment="1" applyProtection="1">
      <alignment horizontal="center" vertical="top"/>
    </xf>
    <xf numFmtId="0" fontId="11" fillId="5" borderId="21" xfId="0" applyFont="1" applyFill="1" applyBorder="1" applyAlignment="1" applyProtection="1">
      <alignment horizontal="center" vertical="top"/>
    </xf>
    <xf numFmtId="0" fontId="26" fillId="8" borderId="19" xfId="0" applyFont="1" applyFill="1" applyBorder="1" applyAlignment="1">
      <alignment horizontal="left" vertical="center"/>
    </xf>
    <xf numFmtId="0" fontId="26" fillId="8" borderId="20" xfId="0" applyFont="1" applyFill="1" applyBorder="1" applyAlignment="1">
      <alignment horizontal="left" vertical="center"/>
    </xf>
    <xf numFmtId="0" fontId="26" fillId="8" borderId="21" xfId="0" applyFont="1" applyFill="1" applyBorder="1" applyAlignment="1">
      <alignment horizontal="left" vertical="center"/>
    </xf>
    <xf numFmtId="0" fontId="0" fillId="9" borderId="32" xfId="0" applyFont="1" applyFill="1" applyBorder="1" applyAlignment="1" applyProtection="1">
      <alignment horizontal="center" vertical="center"/>
    </xf>
    <xf numFmtId="0" fontId="1" fillId="9" borderId="25" xfId="0" applyFont="1" applyFill="1" applyBorder="1" applyAlignment="1" applyProtection="1">
      <alignment horizontal="left" vertical="center"/>
    </xf>
    <xf numFmtId="0" fontId="1" fillId="9" borderId="26" xfId="0" applyFont="1" applyFill="1" applyBorder="1" applyAlignment="1" applyProtection="1">
      <alignment horizontal="left" vertical="top"/>
    </xf>
    <xf numFmtId="0" fontId="1" fillId="9" borderId="27" xfId="0" applyFont="1" applyFill="1" applyBorder="1" applyAlignment="1" applyProtection="1">
      <alignment horizontal="left" vertical="top"/>
    </xf>
    <xf numFmtId="0" fontId="1" fillId="9" borderId="22" xfId="0" applyFont="1" applyFill="1" applyBorder="1" applyAlignment="1" applyProtection="1">
      <alignment horizontal="left" vertical="center"/>
    </xf>
    <xf numFmtId="0" fontId="1" fillId="9" borderId="23" xfId="0" applyFont="1" applyFill="1" applyBorder="1" applyAlignment="1" applyProtection="1">
      <alignment horizontal="left" vertical="top"/>
    </xf>
    <xf numFmtId="0" fontId="1" fillId="9" borderId="24" xfId="0" applyFont="1" applyFill="1" applyBorder="1" applyAlignment="1" applyProtection="1">
      <alignment horizontal="left" vertical="top"/>
    </xf>
    <xf numFmtId="0" fontId="2" fillId="9" borderId="16" xfId="0" applyFont="1" applyFill="1" applyBorder="1" applyAlignment="1" applyProtection="1">
      <alignment horizontal="center" vertical="center"/>
    </xf>
    <xf numFmtId="0" fontId="2" fillId="9" borderId="19" xfId="0" applyFont="1" applyFill="1" applyBorder="1" applyAlignment="1" applyProtection="1">
      <alignment horizontal="center" vertical="center"/>
    </xf>
    <xf numFmtId="0" fontId="2" fillId="9" borderId="21" xfId="0" applyFont="1" applyFill="1" applyBorder="1" applyAlignment="1" applyProtection="1">
      <alignment horizontal="center" vertical="center"/>
    </xf>
    <xf numFmtId="0" fontId="1" fillId="9" borderId="11" xfId="0" applyFont="1" applyFill="1" applyBorder="1" applyAlignment="1" applyProtection="1">
      <alignment horizontal="left" vertical="center"/>
    </xf>
    <xf numFmtId="0" fontId="1" fillId="9" borderId="9" xfId="0" applyFont="1" applyFill="1" applyBorder="1" applyAlignment="1" applyProtection="1">
      <alignment horizontal="left" vertical="top"/>
    </xf>
    <xf numFmtId="0" fontId="0" fillId="9" borderId="0" xfId="0" applyFont="1" applyFill="1" applyBorder="1" applyAlignment="1" applyProtection="1">
      <alignment horizontal="left" vertical="center"/>
    </xf>
    <xf numFmtId="0" fontId="0" fillId="9" borderId="0" xfId="0" applyFont="1" applyFill="1" applyBorder="1" applyAlignment="1" applyProtection="1">
      <alignment horizontal="left" vertical="top"/>
    </xf>
    <xf numFmtId="173" fontId="1" fillId="2" borderId="19" xfId="1" applyNumberFormat="1" applyFont="1" applyFill="1" applyBorder="1" applyAlignment="1" applyProtection="1">
      <alignment horizontal="right" vertical="center"/>
    </xf>
    <xf numFmtId="173" fontId="1" fillId="2" borderId="21" xfId="1" applyNumberFormat="1" applyFont="1" applyFill="1" applyBorder="1" applyAlignment="1" applyProtection="1">
      <alignment horizontal="right" vertical="center"/>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top"/>
    </xf>
    <xf numFmtId="3" fontId="1" fillId="2" borderId="16" xfId="0" applyNumberFormat="1"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top"/>
      <protection locked="0"/>
    </xf>
    <xf numFmtId="4" fontId="1" fillId="2" borderId="19" xfId="0" applyNumberFormat="1" applyFont="1" applyFill="1" applyBorder="1" applyAlignment="1" applyProtection="1">
      <alignment horizontal="right" vertical="center"/>
    </xf>
    <xf numFmtId="4" fontId="1" fillId="2" borderId="21" xfId="0" applyNumberFormat="1" applyFont="1" applyFill="1" applyBorder="1" applyAlignment="1" applyProtection="1">
      <alignment horizontal="right" vertical="center"/>
    </xf>
    <xf numFmtId="0" fontId="0" fillId="6" borderId="16" xfId="0" applyFont="1" applyFill="1" applyBorder="1" applyAlignment="1" applyProtection="1">
      <alignment horizontal="left"/>
      <protection locked="0"/>
    </xf>
    <xf numFmtId="0" fontId="1" fillId="5" borderId="19"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1" fillId="5" borderId="21" xfId="0" applyFont="1" applyFill="1" applyBorder="1" applyAlignment="1" applyProtection="1">
      <alignment horizontal="left" vertical="center"/>
      <protection locked="0"/>
    </xf>
    <xf numFmtId="0" fontId="18" fillId="9" borderId="19" xfId="0" applyFont="1" applyFill="1" applyBorder="1" applyAlignment="1" applyProtection="1">
      <alignment horizontal="left" vertical="center"/>
    </xf>
    <xf numFmtId="0" fontId="18" fillId="9" borderId="20" xfId="0" applyFont="1" applyFill="1" applyBorder="1" applyAlignment="1" applyProtection="1">
      <alignment horizontal="left" vertical="center"/>
    </xf>
    <xf numFmtId="0" fontId="18" fillId="9" borderId="21" xfId="0" applyFont="1" applyFill="1" applyBorder="1" applyAlignment="1" applyProtection="1">
      <alignment horizontal="left" vertical="center"/>
    </xf>
    <xf numFmtId="0" fontId="0" fillId="5" borderId="19" xfId="0" applyFont="1" applyFill="1" applyBorder="1" applyAlignment="1" applyProtection="1">
      <alignment horizontal="left" vertical="center"/>
      <protection locked="0"/>
    </xf>
    <xf numFmtId="0" fontId="0" fillId="5" borderId="21" xfId="0" applyFont="1" applyFill="1" applyBorder="1" applyAlignment="1" applyProtection="1">
      <alignment horizontal="left" vertical="center"/>
      <protection locked="0"/>
    </xf>
    <xf numFmtId="0" fontId="18" fillId="9" borderId="16" xfId="0" applyFont="1" applyFill="1" applyBorder="1" applyAlignment="1" applyProtection="1">
      <alignment horizontal="left" vertical="center"/>
    </xf>
    <xf numFmtId="0" fontId="0" fillId="9" borderId="1" xfId="0" applyFont="1" applyFill="1" applyBorder="1" applyAlignment="1" applyProtection="1">
      <alignment horizontal="left" vertical="center"/>
    </xf>
    <xf numFmtId="0" fontId="0" fillId="9" borderId="1" xfId="0" applyFont="1" applyFill="1" applyBorder="1" applyAlignment="1" applyProtection="1">
      <alignment horizontal="left" vertical="top"/>
    </xf>
    <xf numFmtId="0" fontId="1" fillId="2" borderId="5" xfId="0" applyFont="1" applyFill="1" applyBorder="1" applyAlignment="1" applyProtection="1">
      <alignment horizontal="left" vertical="center"/>
    </xf>
    <xf numFmtId="0" fontId="1" fillId="3" borderId="10" xfId="0" applyFont="1" applyFill="1" applyBorder="1" applyAlignment="1" applyProtection="1">
      <alignment horizontal="left" vertical="top"/>
    </xf>
    <xf numFmtId="0" fontId="1" fillId="3" borderId="5" xfId="0" applyFont="1" applyFill="1" applyBorder="1" applyAlignment="1" applyProtection="1">
      <alignment horizontal="left" vertical="top"/>
    </xf>
    <xf numFmtId="0" fontId="1" fillId="9" borderId="21" xfId="0" applyFont="1" applyFill="1" applyBorder="1" applyAlignment="1" applyProtection="1">
      <alignment horizontal="left" vertical="center"/>
    </xf>
    <xf numFmtId="0" fontId="1" fillId="2" borderId="16" xfId="0" applyFont="1" applyFill="1" applyBorder="1" applyAlignment="1" applyProtection="1">
      <alignment horizontal="left" vertical="center"/>
      <protection locked="0"/>
    </xf>
    <xf numFmtId="0" fontId="1" fillId="2" borderId="19"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27" fillId="8" borderId="40" xfId="0" applyFont="1" applyFill="1" applyBorder="1" applyAlignment="1">
      <alignment horizontal="left" vertical="center"/>
    </xf>
    <xf numFmtId="0" fontId="26" fillId="8" borderId="0" xfId="0" applyFont="1" applyFill="1" applyAlignment="1">
      <alignment horizontal="left" vertical="center"/>
    </xf>
    <xf numFmtId="167" fontId="1" fillId="2" borderId="18" xfId="0" applyNumberFormat="1" applyFont="1" applyFill="1" applyBorder="1" applyAlignment="1" applyProtection="1">
      <alignment horizontal="center" vertical="top"/>
      <protection locked="0"/>
    </xf>
    <xf numFmtId="167" fontId="1" fillId="2" borderId="18" xfId="0" applyNumberFormat="1"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1" fillId="2" borderId="24" xfId="0" applyFont="1" applyFill="1" applyBorder="1" applyAlignment="1" applyProtection="1">
      <alignment horizontal="left" vertical="top"/>
      <protection locked="0"/>
    </xf>
    <xf numFmtId="0" fontId="1" fillId="2" borderId="44" xfId="0" applyFont="1" applyFill="1" applyBorder="1" applyAlignment="1" applyProtection="1">
      <alignment horizontal="left" vertical="top"/>
      <protection locked="0"/>
    </xf>
    <xf numFmtId="0" fontId="1" fillId="9" borderId="33" xfId="0" applyFont="1" applyFill="1" applyBorder="1" applyAlignment="1" applyProtection="1">
      <alignment horizontal="left" vertical="center"/>
    </xf>
    <xf numFmtId="0" fontId="1" fillId="9" borderId="32" xfId="0" applyFont="1" applyFill="1" applyBorder="1" applyAlignment="1" applyProtection="1">
      <alignment horizontal="left" vertical="top"/>
    </xf>
    <xf numFmtId="0" fontId="1" fillId="9" borderId="34" xfId="0" applyFont="1" applyFill="1" applyBorder="1" applyAlignment="1" applyProtection="1">
      <alignment horizontal="left" vertical="top"/>
    </xf>
    <xf numFmtId="0" fontId="1" fillId="9" borderId="32" xfId="0" applyFont="1" applyFill="1" applyBorder="1" applyAlignment="1" applyProtection="1">
      <alignment horizontal="left" vertical="center"/>
    </xf>
    <xf numFmtId="0" fontId="1" fillId="9" borderId="34" xfId="0" applyFont="1" applyFill="1" applyBorder="1" applyAlignment="1" applyProtection="1">
      <alignment horizontal="left" vertical="center"/>
    </xf>
    <xf numFmtId="0" fontId="1" fillId="9" borderId="46" xfId="0" applyFont="1" applyFill="1" applyBorder="1" applyAlignment="1" applyProtection="1">
      <alignment horizontal="left" vertical="center"/>
    </xf>
    <xf numFmtId="0" fontId="1" fillId="9" borderId="7" xfId="0" applyFont="1" applyFill="1" applyBorder="1" applyAlignment="1" applyProtection="1">
      <alignment horizontal="left" vertical="top"/>
    </xf>
    <xf numFmtId="0" fontId="1" fillId="2" borderId="3" xfId="0" applyFont="1" applyFill="1" applyBorder="1" applyAlignment="1" applyProtection="1">
      <alignment horizontal="left" vertical="center"/>
      <protection locked="0"/>
    </xf>
    <xf numFmtId="0" fontId="1" fillId="2" borderId="9" xfId="0" applyFont="1" applyFill="1" applyBorder="1" applyAlignment="1" applyProtection="1">
      <alignment horizontal="center" vertical="top"/>
      <protection locked="0"/>
    </xf>
    <xf numFmtId="0" fontId="1" fillId="2" borderId="13" xfId="0" applyFont="1" applyFill="1" applyBorder="1" applyAlignment="1" applyProtection="1">
      <alignment horizontal="center" vertical="top"/>
      <protection locked="0"/>
    </xf>
    <xf numFmtId="0" fontId="1" fillId="2" borderId="36" xfId="0" applyFont="1" applyFill="1" applyBorder="1" applyAlignment="1" applyProtection="1">
      <alignment horizontal="center" vertical="top"/>
      <protection locked="0"/>
    </xf>
    <xf numFmtId="0" fontId="1" fillId="2" borderId="37" xfId="0" applyFont="1" applyFill="1" applyBorder="1" applyAlignment="1" applyProtection="1">
      <alignment horizontal="center" vertical="top"/>
      <protection locked="0"/>
    </xf>
    <xf numFmtId="0" fontId="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right" vertical="top"/>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top"/>
    </xf>
    <xf numFmtId="0" fontId="1" fillId="2" borderId="4"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xf>
    <xf numFmtId="0" fontId="1" fillId="3" borderId="9" xfId="0" applyFont="1" applyFill="1" applyBorder="1" applyAlignment="1" applyProtection="1">
      <alignment horizontal="left" vertical="center"/>
    </xf>
    <xf numFmtId="0" fontId="1" fillId="2" borderId="17"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xf>
    <xf numFmtId="0" fontId="15" fillId="3" borderId="1" xfId="0" applyFont="1" applyFill="1" applyBorder="1" applyAlignment="1" applyProtection="1">
      <alignment horizontal="left" vertical="center"/>
    </xf>
    <xf numFmtId="166" fontId="15" fillId="2" borderId="1" xfId="0" applyNumberFormat="1" applyFont="1" applyFill="1" applyBorder="1" applyAlignment="1" applyProtection="1">
      <alignment horizontal="center" vertical="center"/>
      <protection locked="0"/>
    </xf>
    <xf numFmtId="20" fontId="15" fillId="5" borderId="9" xfId="0" applyNumberFormat="1" applyFont="1" applyFill="1" applyBorder="1" applyAlignment="1" applyProtection="1">
      <alignment horizontal="center" vertical="center"/>
      <protection locked="0"/>
    </xf>
    <xf numFmtId="0" fontId="15" fillId="5" borderId="35"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xf>
    <xf numFmtId="0" fontId="1" fillId="5" borderId="1"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xf>
    <xf numFmtId="0" fontId="1" fillId="4" borderId="13" xfId="0" applyFont="1" applyFill="1" applyBorder="1" applyAlignment="1" applyProtection="1">
      <alignment horizontal="left"/>
    </xf>
    <xf numFmtId="0" fontId="1" fillId="2" borderId="5" xfId="0" applyFont="1" applyFill="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3" borderId="3" xfId="0" applyFont="1" applyFill="1" applyBorder="1" applyAlignment="1" applyProtection="1">
      <alignment horizontal="left" vertical="center"/>
    </xf>
    <xf numFmtId="0" fontId="1" fillId="3" borderId="11" xfId="0" applyFont="1" applyFill="1" applyBorder="1" applyAlignment="1" applyProtection="1">
      <alignment horizontal="left" vertical="center"/>
    </xf>
    <xf numFmtId="0" fontId="2" fillId="3" borderId="3" xfId="0" applyFont="1" applyFill="1" applyBorder="1" applyAlignment="1" applyProtection="1">
      <alignment horizontal="center" vertical="center"/>
    </xf>
    <xf numFmtId="0" fontId="1" fillId="3" borderId="3" xfId="0" applyFont="1" applyFill="1" applyBorder="1" applyAlignment="1" applyProtection="1">
      <alignment horizontal="left" vertical="top"/>
    </xf>
    <xf numFmtId="0" fontId="2" fillId="3" borderId="3" xfId="0" applyFont="1" applyFill="1" applyBorder="1" applyAlignment="1" applyProtection="1">
      <alignment horizontal="left" vertical="center"/>
    </xf>
    <xf numFmtId="0" fontId="1" fillId="3" borderId="1" xfId="0" applyFont="1" applyFill="1" applyBorder="1" applyAlignment="1" applyProtection="1">
      <alignment horizontal="left" vertical="top"/>
    </xf>
    <xf numFmtId="0" fontId="2" fillId="3" borderId="2" xfId="0" applyFont="1" applyFill="1" applyBorder="1" applyAlignment="1" applyProtection="1">
      <alignment horizontal="center" vertical="center"/>
    </xf>
    <xf numFmtId="0" fontId="1" fillId="3" borderId="2" xfId="0" applyFont="1" applyFill="1" applyBorder="1" applyAlignment="1" applyProtection="1">
      <alignment horizontal="left" vertical="top"/>
    </xf>
    <xf numFmtId="0" fontId="2" fillId="3" borderId="2" xfId="0" applyFont="1" applyFill="1" applyBorder="1" applyAlignment="1" applyProtection="1">
      <alignment horizontal="left" vertical="center"/>
    </xf>
    <xf numFmtId="0" fontId="2" fillId="3" borderId="14"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3" borderId="16" xfId="0" applyFont="1" applyFill="1" applyBorder="1" applyAlignment="1" applyProtection="1">
      <alignment horizontal="left" vertical="center"/>
    </xf>
    <xf numFmtId="0" fontId="1" fillId="3" borderId="16" xfId="0" applyFont="1" applyFill="1" applyBorder="1" applyAlignment="1" applyProtection="1">
      <alignment horizontal="left" vertical="top"/>
    </xf>
    <xf numFmtId="0" fontId="2" fillId="3" borderId="16"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1" fillId="3" borderId="2" xfId="0" applyFont="1" applyFill="1" applyBorder="1" applyAlignment="1" applyProtection="1">
      <alignment horizontal="left" vertical="center"/>
    </xf>
    <xf numFmtId="0" fontId="2" fillId="3" borderId="10" xfId="0" applyFont="1" applyFill="1" applyBorder="1" applyAlignment="1" applyProtection="1">
      <alignment horizontal="left" vertical="center"/>
    </xf>
    <xf numFmtId="0" fontId="2" fillId="3" borderId="36" xfId="0" applyFont="1" applyFill="1" applyBorder="1" applyAlignment="1" applyProtection="1">
      <alignment horizontal="left" vertical="center"/>
    </xf>
    <xf numFmtId="0" fontId="2" fillId="3" borderId="37"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20" xfId="0" applyFont="1" applyFill="1" applyBorder="1" applyAlignment="1" applyProtection="1">
      <alignment horizontal="right" vertical="center"/>
    </xf>
    <xf numFmtId="0" fontId="1" fillId="3" borderId="21" xfId="0" applyFont="1" applyFill="1" applyBorder="1" applyAlignment="1" applyProtection="1">
      <alignment horizontal="right" vertical="center"/>
    </xf>
    <xf numFmtId="0" fontId="1" fillId="3" borderId="14" xfId="0" applyFont="1" applyFill="1" applyBorder="1" applyAlignment="1" applyProtection="1">
      <alignment horizontal="left" vertical="center"/>
    </xf>
    <xf numFmtId="0" fontId="1" fillId="3" borderId="14" xfId="0" applyFont="1" applyFill="1" applyBorder="1" applyAlignment="1" applyProtection="1">
      <alignment horizontal="left" vertical="top"/>
    </xf>
    <xf numFmtId="0" fontId="1" fillId="3" borderId="10" xfId="0" applyFont="1" applyFill="1" applyBorder="1" applyAlignment="1" applyProtection="1">
      <alignment horizontal="right" vertical="center"/>
    </xf>
    <xf numFmtId="0" fontId="1" fillId="3" borderId="5" xfId="0" applyFont="1" applyFill="1" applyBorder="1" applyAlignment="1" applyProtection="1">
      <alignment horizontal="left" vertical="center"/>
    </xf>
    <xf numFmtId="0" fontId="1" fillId="3" borderId="10" xfId="0" applyFont="1" applyFill="1" applyBorder="1" applyAlignment="1" applyProtection="1">
      <alignment horizontal="left" vertical="center"/>
    </xf>
    <xf numFmtId="0" fontId="2" fillId="3" borderId="14" xfId="0" applyFont="1" applyFill="1" applyBorder="1" applyAlignment="1" applyProtection="1">
      <alignment horizontal="left" vertical="center"/>
    </xf>
    <xf numFmtId="0" fontId="2" fillId="3" borderId="30" xfId="0" applyFont="1" applyFill="1" applyBorder="1" applyAlignment="1" applyProtection="1">
      <alignment horizontal="left" vertical="center"/>
    </xf>
    <xf numFmtId="0" fontId="2" fillId="3" borderId="11"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2" fillId="3" borderId="31" xfId="0" applyFont="1" applyFill="1" applyBorder="1" applyAlignment="1" applyProtection="1">
      <alignment horizontal="left" vertical="center"/>
    </xf>
    <xf numFmtId="0" fontId="11" fillId="4" borderId="17"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1" fillId="3" borderId="13" xfId="0" applyFont="1" applyFill="1" applyBorder="1" applyAlignment="1" applyProtection="1">
      <alignment horizontal="left" vertical="top"/>
    </xf>
    <xf numFmtId="0" fontId="11" fillId="3" borderId="8" xfId="0" applyFont="1" applyFill="1" applyBorder="1" applyAlignment="1" applyProtection="1">
      <alignment horizontal="center" vertical="top"/>
    </xf>
    <xf numFmtId="0" fontId="11" fillId="3" borderId="6" xfId="0" applyFont="1" applyFill="1" applyBorder="1" applyAlignment="1" applyProtection="1">
      <alignment horizontal="center" vertical="top"/>
    </xf>
    <xf numFmtId="0" fontId="2" fillId="3" borderId="40" xfId="0" applyFont="1" applyFill="1" applyBorder="1" applyAlignment="1" applyProtection="1">
      <alignment horizontal="center" vertical="center"/>
    </xf>
    <xf numFmtId="0" fontId="2" fillId="3" borderId="2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7" xfId="0" applyFont="1" applyFill="1" applyBorder="1" applyAlignment="1" applyProtection="1">
      <alignment horizontal="left" vertical="center"/>
    </xf>
    <xf numFmtId="0" fontId="1" fillId="3" borderId="7" xfId="0" applyFont="1" applyFill="1" applyBorder="1" applyAlignment="1" applyProtection="1">
      <alignment horizontal="left" vertical="top"/>
    </xf>
    <xf numFmtId="0" fontId="2" fillId="3" borderId="7" xfId="0" applyFont="1" applyFill="1" applyBorder="1" applyAlignment="1" applyProtection="1">
      <alignment horizontal="center" vertical="center"/>
    </xf>
    <xf numFmtId="0" fontId="1" fillId="3" borderId="8" xfId="0" applyFont="1" applyFill="1" applyBorder="1" applyAlignment="1" applyProtection="1">
      <alignment horizontal="left" vertical="top"/>
    </xf>
    <xf numFmtId="0" fontId="2" fillId="3" borderId="25"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1" fillId="3" borderId="11" xfId="0" applyFont="1" applyFill="1" applyBorder="1" applyAlignment="1" applyProtection="1">
      <alignment horizontal="left" vertical="top"/>
    </xf>
    <xf numFmtId="0" fontId="2" fillId="3" borderId="4" xfId="0" applyFont="1" applyFill="1" applyBorder="1" applyAlignment="1" applyProtection="1">
      <alignment horizontal="center" vertical="center"/>
    </xf>
    <xf numFmtId="0" fontId="2" fillId="3" borderId="33" xfId="0" applyFont="1" applyFill="1" applyBorder="1" applyAlignment="1" applyProtection="1">
      <alignment horizontal="left" vertical="center"/>
    </xf>
    <xf numFmtId="0" fontId="2" fillId="3" borderId="32" xfId="0" applyFont="1" applyFill="1" applyBorder="1" applyAlignment="1" applyProtection="1">
      <alignment horizontal="left" vertical="center"/>
    </xf>
    <xf numFmtId="0" fontId="2" fillId="3" borderId="34" xfId="0" applyFont="1" applyFill="1" applyBorder="1" applyAlignment="1" applyProtection="1">
      <alignment horizontal="left" vertical="center"/>
    </xf>
    <xf numFmtId="0" fontId="2" fillId="3" borderId="22" xfId="0" applyFont="1" applyFill="1" applyBorder="1" applyAlignment="1" applyProtection="1">
      <alignment horizontal="left" vertical="center"/>
    </xf>
    <xf numFmtId="0" fontId="2" fillId="3" borderId="23" xfId="0" applyFont="1" applyFill="1" applyBorder="1" applyAlignment="1" applyProtection="1">
      <alignment horizontal="left" vertical="center"/>
    </xf>
    <xf numFmtId="0" fontId="2" fillId="3" borderId="24" xfId="0" applyFont="1" applyFill="1" applyBorder="1" applyAlignment="1" applyProtection="1">
      <alignment horizontal="left" vertical="center"/>
    </xf>
    <xf numFmtId="0" fontId="11" fillId="3" borderId="19" xfId="0" applyFont="1" applyFill="1" applyBorder="1" applyAlignment="1" applyProtection="1">
      <alignment horizontal="center" vertical="center"/>
    </xf>
    <xf numFmtId="0" fontId="11" fillId="3" borderId="21" xfId="0" applyFont="1" applyFill="1" applyBorder="1" applyAlignment="1" applyProtection="1">
      <alignment horizontal="center" vertical="center"/>
    </xf>
    <xf numFmtId="0" fontId="1" fillId="3" borderId="25" xfId="0" applyFont="1" applyFill="1" applyBorder="1" applyAlignment="1" applyProtection="1">
      <alignment horizontal="left" vertical="center"/>
    </xf>
    <xf numFmtId="0" fontId="1" fillId="3" borderId="26" xfId="0" applyFont="1" applyFill="1" applyBorder="1" applyAlignment="1" applyProtection="1">
      <alignment horizontal="left" vertical="top"/>
    </xf>
    <xf numFmtId="0" fontId="1" fillId="3" borderId="27" xfId="0" applyFont="1" applyFill="1" applyBorder="1" applyAlignment="1" applyProtection="1">
      <alignment horizontal="left" vertical="top"/>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top"/>
    </xf>
    <xf numFmtId="0" fontId="1" fillId="3" borderId="24" xfId="0" applyFont="1" applyFill="1" applyBorder="1" applyAlignment="1" applyProtection="1">
      <alignment horizontal="left" vertical="top"/>
    </xf>
    <xf numFmtId="0" fontId="1" fillId="3" borderId="9" xfId="0" applyFont="1" applyFill="1" applyBorder="1" applyAlignment="1" applyProtection="1">
      <alignment horizontal="left" vertical="top"/>
    </xf>
    <xf numFmtId="0" fontId="2" fillId="3" borderId="0" xfId="0" applyFont="1" applyFill="1" applyBorder="1" applyAlignment="1" applyProtection="1">
      <alignment horizontal="left" vertical="center"/>
    </xf>
    <xf numFmtId="0" fontId="2" fillId="3" borderId="32" xfId="0" applyFont="1" applyFill="1" applyBorder="1" applyAlignment="1" applyProtection="1">
      <alignment horizontal="center" vertical="center"/>
    </xf>
    <xf numFmtId="0" fontId="1" fillId="7" borderId="19" xfId="0" applyFont="1" applyFill="1" applyBorder="1" applyAlignment="1" applyProtection="1">
      <alignment horizontal="left" vertical="center"/>
    </xf>
    <xf numFmtId="0" fontId="1" fillId="7" borderId="20" xfId="0" applyFont="1" applyFill="1" applyBorder="1" applyAlignment="1" applyProtection="1">
      <alignment horizontal="left" vertical="center"/>
    </xf>
    <xf numFmtId="0" fontId="1" fillId="7" borderId="21" xfId="0" applyFont="1" applyFill="1" applyBorder="1" applyAlignment="1" applyProtection="1">
      <alignment horizontal="left" vertical="center"/>
    </xf>
    <xf numFmtId="0" fontId="18" fillId="3" borderId="16" xfId="0" applyFont="1" applyFill="1" applyBorder="1" applyAlignment="1" applyProtection="1">
      <alignment horizontal="left" vertical="center"/>
    </xf>
    <xf numFmtId="0" fontId="1" fillId="7" borderId="16" xfId="0" applyFont="1" applyFill="1" applyBorder="1" applyAlignment="1" applyProtection="1">
      <alignment horizontal="left" vertical="center"/>
    </xf>
    <xf numFmtId="0" fontId="18" fillId="7" borderId="19" xfId="0" applyFont="1" applyFill="1" applyBorder="1" applyAlignment="1" applyProtection="1">
      <alignment horizontal="left" vertical="center"/>
    </xf>
    <xf numFmtId="0" fontId="18" fillId="7" borderId="20" xfId="0" applyFont="1" applyFill="1" applyBorder="1" applyAlignment="1" applyProtection="1">
      <alignment horizontal="left" vertical="center"/>
    </xf>
    <xf numFmtId="0" fontId="18" fillId="7" borderId="21" xfId="0" applyFont="1" applyFill="1" applyBorder="1" applyAlignment="1" applyProtection="1">
      <alignment horizontal="left" vertical="center"/>
    </xf>
    <xf numFmtId="0" fontId="1" fillId="3" borderId="33" xfId="0" applyFont="1" applyFill="1" applyBorder="1" applyAlignment="1" applyProtection="1">
      <alignment horizontal="left" vertical="center"/>
    </xf>
    <xf numFmtId="0" fontId="1" fillId="3" borderId="32" xfId="0" applyFont="1" applyFill="1" applyBorder="1" applyAlignment="1" applyProtection="1">
      <alignment horizontal="left" vertical="top"/>
    </xf>
    <xf numFmtId="0" fontId="1" fillId="3" borderId="34" xfId="0" applyFont="1" applyFill="1" applyBorder="1" applyAlignment="1" applyProtection="1">
      <alignment horizontal="left" vertical="top"/>
    </xf>
    <xf numFmtId="0" fontId="1" fillId="3" borderId="32" xfId="0" applyFont="1" applyFill="1" applyBorder="1" applyAlignment="1" applyProtection="1">
      <alignment horizontal="left" vertical="center"/>
    </xf>
    <xf numFmtId="0" fontId="1" fillId="3" borderId="34" xfId="0" applyFont="1" applyFill="1" applyBorder="1" applyAlignment="1" applyProtection="1">
      <alignment horizontal="left" vertical="center"/>
    </xf>
    <xf numFmtId="0" fontId="1" fillId="3" borderId="46" xfId="0" applyFont="1" applyFill="1" applyBorder="1" applyAlignment="1" applyProtection="1">
      <alignment horizontal="left" vertical="center"/>
    </xf>
    <xf numFmtId="0" fontId="1" fillId="3" borderId="28" xfId="0" applyFont="1" applyFill="1" applyBorder="1" applyAlignment="1" applyProtection="1">
      <alignment horizontal="left" vertical="center"/>
    </xf>
    <xf numFmtId="0" fontId="1" fillId="3" borderId="29" xfId="0" applyFont="1" applyFill="1" applyBorder="1" applyAlignment="1" applyProtection="1">
      <alignment horizontal="left" vertical="top"/>
    </xf>
  </cellXfs>
  <cellStyles count="2">
    <cellStyle name="Komma" xfId="1" builtinId="3"/>
    <cellStyle name="Normal" xfId="0" builtinId="0"/>
  </cellStyles>
  <dxfs count="0"/>
  <tableStyles count="0" defaultTableStyle="TableStyleMedium9" defaultPivotStyle="PivotStyleLight16"/>
  <colors>
    <mruColors>
      <color rgb="FFD9DADA"/>
      <color rgb="FF003B5C"/>
      <color rgb="FFDD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5846-8496-4B54-9444-F454192BB7C9}">
  <sheetPr>
    <pageSetUpPr fitToPage="1"/>
  </sheetPr>
  <dimension ref="A1:AC82"/>
  <sheetViews>
    <sheetView showGridLines="0" tabSelected="1" workbookViewId="0">
      <selection activeCell="E5" sqref="E5:J5"/>
    </sheetView>
  </sheetViews>
  <sheetFormatPr baseColWidth="10" defaultColWidth="9.140625" defaultRowHeight="12.75" x14ac:dyDescent="0.2"/>
  <cols>
    <col min="1" max="1" width="3.42578125" style="6" customWidth="1"/>
    <col min="2" max="2" width="9.140625" style="6"/>
    <col min="3" max="3" width="8.85546875" style="6" customWidth="1"/>
    <col min="4" max="4" width="3.85546875" style="6" customWidth="1"/>
    <col min="5" max="5" width="9.42578125" style="6" customWidth="1"/>
    <col min="6" max="6" width="5.5703125" style="6" customWidth="1"/>
    <col min="7" max="7" width="12" style="6" customWidth="1"/>
    <col min="8" max="8" width="12.5703125" style="6" customWidth="1"/>
    <col min="9" max="9" width="6.7109375" style="6" customWidth="1"/>
    <col min="10" max="10" width="6.42578125" style="6" customWidth="1"/>
    <col min="11" max="11" width="11" style="6" customWidth="1"/>
    <col min="12" max="12" width="9.85546875" style="6" customWidth="1"/>
    <col min="13" max="13" width="4.140625" style="6" customWidth="1"/>
    <col min="14" max="14" width="9.140625" style="6"/>
    <col min="15" max="15" width="3.85546875" style="6" customWidth="1"/>
    <col min="16" max="16" width="4.42578125" style="6" customWidth="1"/>
    <col min="17" max="17" width="5.7109375" style="6" customWidth="1"/>
    <col min="18" max="18" width="3.5703125" style="6" customWidth="1"/>
    <col min="19" max="19" width="10.28515625" style="6" customWidth="1"/>
    <col min="20" max="20" width="12.85546875" style="6" customWidth="1"/>
    <col min="21" max="21" width="15.5703125" style="80" customWidth="1"/>
    <col min="22" max="22" width="18.140625" style="80" customWidth="1"/>
    <col min="23" max="28" width="9.140625" style="80"/>
    <col min="29" max="29" width="9.140625" style="103"/>
    <col min="30" max="16384" width="9.140625" style="6"/>
  </cols>
  <sheetData>
    <row r="1" spans="1:27" ht="24.95" customHeight="1" x14ac:dyDescent="0.2">
      <c r="A1" s="152" t="s">
        <v>6</v>
      </c>
      <c r="B1" s="152"/>
      <c r="C1" s="152"/>
      <c r="D1" s="152"/>
      <c r="E1" s="152"/>
      <c r="F1" s="152"/>
      <c r="G1" s="152"/>
      <c r="H1" s="152"/>
      <c r="I1" s="152"/>
      <c r="J1" s="152"/>
      <c r="K1" s="152"/>
      <c r="L1" s="152"/>
      <c r="M1" s="152"/>
      <c r="N1" s="152"/>
      <c r="O1" s="152"/>
      <c r="P1" s="152"/>
      <c r="Q1" s="152"/>
      <c r="R1" s="131"/>
      <c r="S1" s="153">
        <v>2021</v>
      </c>
      <c r="T1" s="153"/>
    </row>
    <row r="2" spans="1:27" ht="13.5" customHeight="1" x14ac:dyDescent="0.2">
      <c r="A2" s="154" t="s">
        <v>94</v>
      </c>
      <c r="B2" s="155"/>
      <c r="C2" s="155"/>
      <c r="D2" s="155"/>
      <c r="E2" s="155"/>
      <c r="F2" s="155"/>
      <c r="G2" s="155"/>
      <c r="H2" s="155"/>
      <c r="I2" s="155"/>
      <c r="J2" s="155"/>
      <c r="K2" s="155"/>
      <c r="L2" s="155"/>
      <c r="M2" s="155"/>
      <c r="N2" s="155"/>
      <c r="O2" s="155"/>
      <c r="P2" s="155"/>
      <c r="Q2" s="155"/>
      <c r="R2" s="155"/>
      <c r="S2" s="155"/>
      <c r="T2" s="155"/>
    </row>
    <row r="3" spans="1:27" ht="6.75" customHeight="1" x14ac:dyDescent="0.2">
      <c r="A3" s="156"/>
      <c r="B3" s="157"/>
      <c r="C3" s="157"/>
      <c r="D3" s="157"/>
      <c r="E3" s="157"/>
      <c r="F3" s="157"/>
      <c r="G3" s="157"/>
      <c r="H3" s="157"/>
      <c r="I3" s="157"/>
      <c r="J3" s="157"/>
      <c r="K3" s="157"/>
      <c r="L3" s="157"/>
      <c r="M3" s="157"/>
      <c r="N3" s="157"/>
      <c r="O3" s="157"/>
      <c r="P3" s="157"/>
      <c r="Q3" s="157"/>
      <c r="R3" s="157"/>
      <c r="S3" s="157"/>
      <c r="T3" s="157"/>
      <c r="U3" s="98">
        <v>0.99998842592592585</v>
      </c>
      <c r="V3" s="99"/>
    </row>
    <row r="4" spans="1:27" ht="16.5" customHeight="1" x14ac:dyDescent="0.2">
      <c r="A4" s="166" t="s">
        <v>95</v>
      </c>
      <c r="B4" s="167"/>
      <c r="C4" s="167"/>
      <c r="D4" s="167"/>
      <c r="E4" s="167"/>
      <c r="F4" s="167"/>
      <c r="G4" s="167"/>
      <c r="H4" s="167"/>
      <c r="I4" s="167"/>
      <c r="J4" s="167"/>
      <c r="K4" s="167"/>
      <c r="L4" s="167"/>
      <c r="M4" s="167"/>
      <c r="N4" s="167"/>
      <c r="O4" s="167"/>
      <c r="P4" s="167"/>
      <c r="Q4" s="167"/>
      <c r="R4" s="167"/>
      <c r="S4" s="167"/>
      <c r="T4" s="167"/>
      <c r="U4" s="98"/>
      <c r="V4" s="99"/>
    </row>
    <row r="5" spans="1:27" ht="16.7" customHeight="1" x14ac:dyDescent="0.2">
      <c r="A5" s="162" t="s">
        <v>64</v>
      </c>
      <c r="B5" s="162"/>
      <c r="C5" s="162"/>
      <c r="D5" s="162"/>
      <c r="E5" s="164"/>
      <c r="F5" s="164"/>
      <c r="G5" s="164"/>
      <c r="H5" s="164"/>
      <c r="I5" s="164"/>
      <c r="J5" s="164"/>
      <c r="K5" s="158" t="s">
        <v>33</v>
      </c>
      <c r="L5" s="158"/>
      <c r="M5" s="159"/>
      <c r="N5" s="159"/>
      <c r="O5" s="159"/>
      <c r="P5" s="159"/>
      <c r="Q5" s="133" t="s">
        <v>0</v>
      </c>
      <c r="R5" s="160"/>
      <c r="S5" s="161"/>
      <c r="T5" s="134" t="s">
        <v>90</v>
      </c>
      <c r="U5" s="80" t="s">
        <v>86</v>
      </c>
      <c r="V5" s="80">
        <v>801</v>
      </c>
    </row>
    <row r="6" spans="1:27" ht="16.7" customHeight="1" x14ac:dyDescent="0.2">
      <c r="A6" s="162" t="s">
        <v>60</v>
      </c>
      <c r="B6" s="162"/>
      <c r="C6" s="162"/>
      <c r="D6" s="162"/>
      <c r="E6" s="165"/>
      <c r="F6" s="165"/>
      <c r="G6" s="165"/>
      <c r="H6" s="165"/>
      <c r="I6" s="165"/>
      <c r="J6" s="165"/>
      <c r="K6" s="158" t="s">
        <v>56</v>
      </c>
      <c r="L6" s="158"/>
      <c r="M6" s="159"/>
      <c r="N6" s="159"/>
      <c r="O6" s="159"/>
      <c r="P6" s="159"/>
      <c r="Q6" s="133" t="s">
        <v>0</v>
      </c>
      <c r="R6" s="160"/>
      <c r="S6" s="161"/>
      <c r="T6" s="34">
        <f>IF(OR(U6&lt;0,AA8&lt;0),0,+AA8+U6)</f>
        <v>0</v>
      </c>
      <c r="U6" s="93">
        <f>+V12</f>
        <v>0</v>
      </c>
      <c r="W6" s="94" t="s">
        <v>87</v>
      </c>
      <c r="X6" s="95" t="s">
        <v>88</v>
      </c>
      <c r="Y6" s="94" t="s">
        <v>89</v>
      </c>
      <c r="Z6" s="96"/>
      <c r="AA6" s="97"/>
    </row>
    <row r="7" spans="1:27" ht="16.7" customHeight="1" x14ac:dyDescent="0.2">
      <c r="A7" s="349" t="s">
        <v>96</v>
      </c>
      <c r="B7" s="227"/>
      <c r="C7" s="227"/>
      <c r="D7" s="227"/>
      <c r="E7" s="227"/>
      <c r="F7" s="227"/>
      <c r="G7" s="227"/>
      <c r="H7" s="227"/>
      <c r="I7" s="227"/>
      <c r="J7" s="227"/>
      <c r="K7" s="227"/>
      <c r="L7" s="227"/>
      <c r="M7" s="227"/>
      <c r="N7" s="227"/>
      <c r="O7" s="227"/>
      <c r="P7" s="227"/>
      <c r="Q7" s="227"/>
      <c r="R7" s="227"/>
      <c r="S7" s="227"/>
      <c r="T7" s="227"/>
      <c r="U7" s="93"/>
      <c r="W7" s="94"/>
      <c r="X7" s="95"/>
      <c r="Y7" s="94"/>
      <c r="Z7" s="96"/>
      <c r="AA7" s="97"/>
    </row>
    <row r="8" spans="1:27" ht="16.7" customHeight="1" x14ac:dyDescent="0.2">
      <c r="A8" s="162" t="s">
        <v>51</v>
      </c>
      <c r="B8" s="162"/>
      <c r="C8" s="162"/>
      <c r="D8" s="162"/>
      <c r="E8" s="164"/>
      <c r="F8" s="164"/>
      <c r="G8" s="164"/>
      <c r="H8" s="164"/>
      <c r="I8" s="164"/>
      <c r="J8" s="164"/>
      <c r="K8" s="162" t="s">
        <v>50</v>
      </c>
      <c r="L8" s="162"/>
      <c r="M8" s="163"/>
      <c r="N8" s="163"/>
      <c r="O8" s="163"/>
      <c r="P8" s="163"/>
      <c r="Q8" s="163"/>
      <c r="R8" s="163"/>
      <c r="S8" s="163"/>
      <c r="T8" s="163"/>
      <c r="U8" s="106">
        <f>+W12+X12</f>
        <v>0</v>
      </c>
      <c r="W8" s="93">
        <f>IF(U8&lt;6,1,0)</f>
        <v>1</v>
      </c>
      <c r="X8" s="93">
        <f>IF(U8&lt;=12,IF(U8&gt;=6,1,0),0)</f>
        <v>0</v>
      </c>
      <c r="Y8" s="93">
        <f>IF(U8&gt;12,1,0)</f>
        <v>0</v>
      </c>
      <c r="Z8" s="96"/>
      <c r="AA8" s="97">
        <f>+X8+Y8</f>
        <v>0</v>
      </c>
    </row>
    <row r="9" spans="1:27" ht="16.7" customHeight="1" x14ac:dyDescent="0.2">
      <c r="A9" s="162" t="s">
        <v>81</v>
      </c>
      <c r="B9" s="162"/>
      <c r="C9" s="162"/>
      <c r="D9" s="162"/>
      <c r="E9" s="164"/>
      <c r="F9" s="164"/>
      <c r="G9" s="164"/>
      <c r="H9" s="164"/>
      <c r="I9" s="164"/>
      <c r="J9" s="164"/>
      <c r="K9" s="162" t="s">
        <v>7</v>
      </c>
      <c r="L9" s="162"/>
      <c r="M9" s="163"/>
      <c r="N9" s="163"/>
      <c r="O9" s="163"/>
      <c r="P9" s="163"/>
      <c r="Q9" s="163"/>
      <c r="R9" s="163"/>
      <c r="S9" s="163"/>
      <c r="T9" s="163"/>
      <c r="U9" s="100">
        <f>+M5+R5</f>
        <v>0</v>
      </c>
    </row>
    <row r="10" spans="1:27" ht="16.7" customHeight="1" x14ac:dyDescent="0.2">
      <c r="A10" s="162" t="s">
        <v>62</v>
      </c>
      <c r="B10" s="162"/>
      <c r="C10" s="162"/>
      <c r="D10" s="162"/>
      <c r="E10" s="330"/>
      <c r="F10" s="330"/>
      <c r="G10" s="330"/>
      <c r="H10" s="330"/>
      <c r="I10" s="330"/>
      <c r="J10" s="330"/>
      <c r="K10" s="330"/>
      <c r="L10" s="330"/>
      <c r="M10" s="330"/>
      <c r="N10" s="330"/>
      <c r="O10" s="330"/>
      <c r="P10" s="330"/>
      <c r="Q10" s="330"/>
      <c r="R10" s="330"/>
      <c r="S10" s="330"/>
      <c r="T10" s="330"/>
      <c r="U10" s="100">
        <f>+M6+R6</f>
        <v>0</v>
      </c>
      <c r="V10" s="100">
        <f>+U10-U9</f>
        <v>0</v>
      </c>
    </row>
    <row r="11" spans="1:27" ht="16.5" customHeight="1" x14ac:dyDescent="0.2">
      <c r="A11" s="171"/>
      <c r="B11" s="172"/>
      <c r="C11" s="172"/>
      <c r="D11" s="172"/>
      <c r="E11" s="172"/>
      <c r="F11" s="172"/>
      <c r="G11" s="172"/>
      <c r="H11" s="172"/>
      <c r="I11" s="172"/>
      <c r="J11" s="172"/>
      <c r="K11" s="172"/>
      <c r="L11" s="172"/>
      <c r="M11" s="172"/>
      <c r="N11" s="172"/>
      <c r="O11" s="172"/>
      <c r="P11" s="172"/>
      <c r="Q11" s="172"/>
      <c r="R11" s="172"/>
      <c r="S11" s="172"/>
      <c r="T11" s="172"/>
      <c r="U11" s="80">
        <f>IF(OR(R5&lt;=0,R6&lt;=0),0,MINUTE(V10))</f>
        <v>0</v>
      </c>
      <c r="V11" s="101">
        <f>+V10</f>
        <v>0</v>
      </c>
    </row>
    <row r="12" spans="1:27" ht="20.45" customHeight="1" x14ac:dyDescent="0.2">
      <c r="A12" s="173" t="s">
        <v>53</v>
      </c>
      <c r="B12" s="174"/>
      <c r="C12" s="174"/>
      <c r="D12" s="174"/>
      <c r="E12" s="174"/>
      <c r="F12" s="174"/>
      <c r="G12" s="174"/>
      <c r="H12" s="174"/>
      <c r="I12" s="174"/>
      <c r="J12" s="174"/>
      <c r="K12" s="174"/>
      <c r="L12" s="174"/>
      <c r="M12" s="174"/>
      <c r="N12" s="174"/>
      <c r="O12" s="174"/>
      <c r="P12" s="174"/>
      <c r="Q12" s="174"/>
      <c r="R12" s="174"/>
      <c r="S12" s="174"/>
      <c r="T12" s="174"/>
      <c r="V12" s="80">
        <f>IF(V11&lt;0,0,DAY(V11))</f>
        <v>0</v>
      </c>
      <c r="W12" s="102">
        <f>IF(V10&lt;0,0,HOUR(V11))</f>
        <v>0</v>
      </c>
      <c r="X12" s="80">
        <f>+U11/60</f>
        <v>0</v>
      </c>
    </row>
    <row r="13" spans="1:27" ht="15.2" customHeight="1" x14ac:dyDescent="0.2">
      <c r="A13" s="175" t="s">
        <v>45</v>
      </c>
      <c r="B13" s="176"/>
      <c r="C13" s="175" t="s">
        <v>29</v>
      </c>
      <c r="D13" s="176"/>
      <c r="E13" s="177"/>
      <c r="F13" s="176"/>
      <c r="G13" s="176"/>
      <c r="H13" s="177" t="s">
        <v>27</v>
      </c>
      <c r="I13" s="176"/>
      <c r="J13" s="176"/>
      <c r="K13" s="135" t="s">
        <v>45</v>
      </c>
      <c r="L13" s="175" t="s">
        <v>58</v>
      </c>
      <c r="M13" s="176"/>
      <c r="N13" s="176"/>
      <c r="O13" s="175" t="s">
        <v>47</v>
      </c>
      <c r="P13" s="176"/>
      <c r="Q13" s="176"/>
      <c r="R13" s="178" t="s">
        <v>32</v>
      </c>
      <c r="S13" s="179"/>
      <c r="T13" s="175" t="s">
        <v>11</v>
      </c>
    </row>
    <row r="14" spans="1:27" ht="15.2" customHeight="1" x14ac:dyDescent="0.2">
      <c r="A14" s="168" t="s">
        <v>23</v>
      </c>
      <c r="B14" s="169"/>
      <c r="C14" s="170" t="s">
        <v>98</v>
      </c>
      <c r="D14" s="169"/>
      <c r="E14" s="170" t="s">
        <v>16</v>
      </c>
      <c r="F14" s="169"/>
      <c r="G14" s="169"/>
      <c r="H14" s="170" t="s">
        <v>22</v>
      </c>
      <c r="I14" s="169"/>
      <c r="J14" s="169"/>
      <c r="K14" s="136" t="s">
        <v>28</v>
      </c>
      <c r="L14" s="168" t="s">
        <v>44</v>
      </c>
      <c r="M14" s="169"/>
      <c r="N14" s="169"/>
      <c r="O14" s="168" t="s">
        <v>25</v>
      </c>
      <c r="P14" s="169"/>
      <c r="Q14" s="169"/>
      <c r="R14" s="180"/>
      <c r="S14" s="181"/>
      <c r="T14" s="168"/>
    </row>
    <row r="15" spans="1:27" ht="16.7" customHeight="1" x14ac:dyDescent="0.2">
      <c r="A15" s="184"/>
      <c r="B15" s="185"/>
      <c r="C15" s="186"/>
      <c r="D15" s="187"/>
      <c r="E15" s="188"/>
      <c r="F15" s="189"/>
      <c r="G15" s="189"/>
      <c r="H15" s="188"/>
      <c r="I15" s="189"/>
      <c r="J15" s="189"/>
      <c r="K15" s="129"/>
      <c r="L15" s="188"/>
      <c r="M15" s="189"/>
      <c r="N15" s="189"/>
      <c r="O15" s="190"/>
      <c r="P15" s="191"/>
      <c r="Q15" s="191"/>
      <c r="R15" s="182"/>
      <c r="S15" s="183"/>
      <c r="T15" s="76"/>
    </row>
    <row r="16" spans="1:27" ht="16.7" customHeight="1" x14ac:dyDescent="0.2">
      <c r="A16" s="184"/>
      <c r="B16" s="185"/>
      <c r="C16" s="186"/>
      <c r="D16" s="187"/>
      <c r="E16" s="188"/>
      <c r="F16" s="189"/>
      <c r="G16" s="189"/>
      <c r="H16" s="188"/>
      <c r="I16" s="189"/>
      <c r="J16" s="189"/>
      <c r="K16" s="129"/>
      <c r="L16" s="188"/>
      <c r="M16" s="189"/>
      <c r="N16" s="189"/>
      <c r="O16" s="190"/>
      <c r="P16" s="191"/>
      <c r="Q16" s="191"/>
      <c r="R16" s="182"/>
      <c r="S16" s="183"/>
      <c r="T16" s="76"/>
    </row>
    <row r="17" spans="1:29" ht="18.2" customHeight="1" x14ac:dyDescent="0.2">
      <c r="A17" s="184"/>
      <c r="B17" s="185"/>
      <c r="C17" s="186"/>
      <c r="D17" s="187"/>
      <c r="E17" s="188"/>
      <c r="F17" s="189"/>
      <c r="G17" s="189"/>
      <c r="H17" s="188"/>
      <c r="I17" s="189"/>
      <c r="J17" s="189"/>
      <c r="K17" s="129"/>
      <c r="L17" s="188"/>
      <c r="M17" s="189"/>
      <c r="N17" s="189"/>
      <c r="O17" s="190"/>
      <c r="P17" s="191"/>
      <c r="Q17" s="191"/>
      <c r="R17" s="182"/>
      <c r="S17" s="183"/>
      <c r="T17" s="76"/>
    </row>
    <row r="18" spans="1:29" ht="18.2" customHeight="1" x14ac:dyDescent="0.2">
      <c r="A18" s="184"/>
      <c r="B18" s="185"/>
      <c r="C18" s="186"/>
      <c r="D18" s="187"/>
      <c r="E18" s="188"/>
      <c r="F18" s="189"/>
      <c r="G18" s="189"/>
      <c r="H18" s="188"/>
      <c r="I18" s="189"/>
      <c r="J18" s="189"/>
      <c r="K18" s="129"/>
      <c r="L18" s="188"/>
      <c r="M18" s="189"/>
      <c r="N18" s="189"/>
      <c r="O18" s="190"/>
      <c r="P18" s="191"/>
      <c r="Q18" s="191"/>
      <c r="R18" s="182"/>
      <c r="S18" s="183"/>
      <c r="T18" s="76"/>
    </row>
    <row r="19" spans="1:29" ht="18.2" customHeight="1" x14ac:dyDescent="0.2">
      <c r="A19" s="184"/>
      <c r="B19" s="185"/>
      <c r="C19" s="186"/>
      <c r="D19" s="187"/>
      <c r="E19" s="188"/>
      <c r="F19" s="189"/>
      <c r="G19" s="189"/>
      <c r="H19" s="188"/>
      <c r="I19" s="189"/>
      <c r="J19" s="189"/>
      <c r="K19" s="129"/>
      <c r="L19" s="188"/>
      <c r="M19" s="189"/>
      <c r="N19" s="189"/>
      <c r="O19" s="190"/>
      <c r="P19" s="191"/>
      <c r="Q19" s="191"/>
      <c r="R19" s="182"/>
      <c r="S19" s="183"/>
      <c r="T19" s="76"/>
    </row>
    <row r="20" spans="1:29" ht="16.7" customHeight="1" x14ac:dyDescent="0.2">
      <c r="A20" s="184"/>
      <c r="B20" s="185"/>
      <c r="C20" s="186"/>
      <c r="D20" s="187"/>
      <c r="E20" s="188"/>
      <c r="F20" s="189"/>
      <c r="G20" s="189"/>
      <c r="H20" s="188"/>
      <c r="I20" s="189"/>
      <c r="J20" s="189"/>
      <c r="K20" s="129"/>
      <c r="L20" s="188"/>
      <c r="M20" s="189"/>
      <c r="N20" s="189"/>
      <c r="O20" s="190"/>
      <c r="P20" s="191"/>
      <c r="Q20" s="191"/>
      <c r="R20" s="182"/>
      <c r="S20" s="183"/>
      <c r="T20" s="76"/>
    </row>
    <row r="21" spans="1:29" ht="16.7" customHeight="1" x14ac:dyDescent="0.2">
      <c r="A21" s="192"/>
      <c r="B21" s="193"/>
      <c r="C21" s="194"/>
      <c r="D21" s="195"/>
      <c r="E21" s="196"/>
      <c r="F21" s="197"/>
      <c r="G21" s="198"/>
      <c r="H21" s="196"/>
      <c r="I21" s="197"/>
      <c r="J21" s="198"/>
      <c r="K21" s="129"/>
      <c r="L21" s="196"/>
      <c r="M21" s="197"/>
      <c r="N21" s="198"/>
      <c r="O21" s="199"/>
      <c r="P21" s="200"/>
      <c r="Q21" s="201"/>
      <c r="R21" s="182"/>
      <c r="S21" s="183"/>
      <c r="T21" s="76"/>
    </row>
    <row r="22" spans="1:29" ht="18.2" customHeight="1" x14ac:dyDescent="0.2">
      <c r="A22" s="192"/>
      <c r="B22" s="193"/>
      <c r="C22" s="194"/>
      <c r="D22" s="195"/>
      <c r="E22" s="196"/>
      <c r="F22" s="197"/>
      <c r="G22" s="198"/>
      <c r="H22" s="196"/>
      <c r="I22" s="197"/>
      <c r="J22" s="198"/>
      <c r="K22" s="129"/>
      <c r="L22" s="196"/>
      <c r="M22" s="197"/>
      <c r="N22" s="198"/>
      <c r="O22" s="199"/>
      <c r="P22" s="200"/>
      <c r="Q22" s="201"/>
      <c r="R22" s="182"/>
      <c r="S22" s="183"/>
      <c r="T22" s="76"/>
    </row>
    <row r="23" spans="1:29" ht="16.7" customHeight="1" x14ac:dyDescent="0.2">
      <c r="A23" s="184"/>
      <c r="B23" s="185"/>
      <c r="C23" s="186"/>
      <c r="D23" s="187"/>
      <c r="E23" s="188"/>
      <c r="F23" s="189"/>
      <c r="G23" s="189"/>
      <c r="H23" s="188"/>
      <c r="I23" s="189"/>
      <c r="J23" s="189"/>
      <c r="K23" s="129"/>
      <c r="L23" s="188"/>
      <c r="M23" s="189"/>
      <c r="N23" s="189"/>
      <c r="O23" s="190"/>
      <c r="P23" s="191"/>
      <c r="Q23" s="191"/>
      <c r="R23" s="182"/>
      <c r="S23" s="183"/>
      <c r="T23" s="76"/>
    </row>
    <row r="24" spans="1:29" ht="16.7" customHeight="1" x14ac:dyDescent="0.2">
      <c r="A24" s="184"/>
      <c r="B24" s="185"/>
      <c r="C24" s="186"/>
      <c r="D24" s="187"/>
      <c r="E24" s="188"/>
      <c r="F24" s="189"/>
      <c r="G24" s="189"/>
      <c r="H24" s="188"/>
      <c r="I24" s="189"/>
      <c r="J24" s="189"/>
      <c r="K24" s="129"/>
      <c r="L24" s="188"/>
      <c r="M24" s="189"/>
      <c r="N24" s="189"/>
      <c r="O24" s="190"/>
      <c r="P24" s="191"/>
      <c r="Q24" s="191"/>
      <c r="R24" s="182"/>
      <c r="S24" s="183"/>
      <c r="T24" s="76"/>
    </row>
    <row r="25" spans="1:29" ht="16.7" customHeight="1" x14ac:dyDescent="0.2">
      <c r="A25" s="184"/>
      <c r="B25" s="185"/>
      <c r="C25" s="186"/>
      <c r="D25" s="187"/>
      <c r="E25" s="188"/>
      <c r="F25" s="189"/>
      <c r="G25" s="189"/>
      <c r="H25" s="188"/>
      <c r="I25" s="189"/>
      <c r="J25" s="189"/>
      <c r="K25" s="129"/>
      <c r="L25" s="188"/>
      <c r="M25" s="189"/>
      <c r="N25" s="189"/>
      <c r="O25" s="190"/>
      <c r="P25" s="191"/>
      <c r="Q25" s="191"/>
      <c r="R25" s="182"/>
      <c r="S25" s="183"/>
      <c r="T25" s="76"/>
    </row>
    <row r="26" spans="1:29" ht="16.7" customHeight="1" x14ac:dyDescent="0.2">
      <c r="A26" s="184"/>
      <c r="B26" s="185"/>
      <c r="C26" s="186"/>
      <c r="D26" s="187"/>
      <c r="E26" s="188"/>
      <c r="F26" s="189"/>
      <c r="G26" s="189"/>
      <c r="H26" s="188"/>
      <c r="I26" s="189"/>
      <c r="J26" s="189"/>
      <c r="K26" s="129"/>
      <c r="L26" s="188"/>
      <c r="M26" s="189"/>
      <c r="N26" s="189"/>
      <c r="O26" s="190"/>
      <c r="P26" s="191"/>
      <c r="Q26" s="191"/>
      <c r="R26" s="182"/>
      <c r="S26" s="183"/>
      <c r="T26" s="76"/>
    </row>
    <row r="27" spans="1:29" ht="16.7" customHeight="1" x14ac:dyDescent="0.2">
      <c r="A27" s="177"/>
      <c r="B27" s="176"/>
      <c r="C27" s="176"/>
      <c r="D27" s="176"/>
      <c r="E27" s="176"/>
      <c r="F27" s="176"/>
      <c r="G27" s="176"/>
      <c r="H27" s="176"/>
      <c r="I27" s="176"/>
      <c r="J27" s="176"/>
      <c r="K27" s="176"/>
      <c r="L27" s="215" t="s">
        <v>15</v>
      </c>
      <c r="M27" s="216"/>
      <c r="N27" s="216"/>
      <c r="O27" s="217">
        <f>SUM(O14:Q26)</f>
        <v>0</v>
      </c>
      <c r="P27" s="218"/>
      <c r="Q27" s="218"/>
      <c r="R27" s="219" t="s">
        <v>15</v>
      </c>
      <c r="S27" s="220"/>
      <c r="T27" s="10">
        <f>SUM(T14:T26)</f>
        <v>0</v>
      </c>
    </row>
    <row r="28" spans="1:29" ht="16.7" customHeight="1" x14ac:dyDescent="0.2">
      <c r="A28" s="162"/>
      <c r="B28" s="206"/>
      <c r="C28" s="206"/>
      <c r="D28" s="206"/>
      <c r="E28" s="206"/>
      <c r="F28" s="206"/>
      <c r="G28" s="206"/>
      <c r="H28" s="206"/>
      <c r="I28" s="206"/>
      <c r="J28" s="206"/>
      <c r="K28" s="206"/>
      <c r="L28" s="162" t="s">
        <v>18</v>
      </c>
      <c r="M28" s="206"/>
      <c r="N28" s="206"/>
      <c r="O28" s="221"/>
      <c r="P28" s="222"/>
      <c r="Q28" s="222"/>
      <c r="R28" s="223"/>
      <c r="S28" s="224"/>
      <c r="T28" s="225"/>
    </row>
    <row r="29" spans="1:29" s="9" customFormat="1" ht="16.5" customHeight="1" x14ac:dyDescent="0.2">
      <c r="A29" s="202"/>
      <c r="B29" s="202"/>
      <c r="C29" s="202"/>
      <c r="D29" s="202"/>
      <c r="E29" s="202"/>
      <c r="F29" s="202"/>
      <c r="G29" s="202"/>
      <c r="H29" s="202"/>
      <c r="I29" s="202"/>
      <c r="J29" s="202"/>
      <c r="K29" s="202"/>
      <c r="L29" s="202"/>
      <c r="M29" s="202"/>
      <c r="N29" s="202"/>
      <c r="O29" s="202"/>
      <c r="P29" s="202"/>
      <c r="Q29" s="202"/>
      <c r="R29" s="202"/>
      <c r="S29" s="202"/>
      <c r="T29" s="202"/>
      <c r="U29" s="81"/>
      <c r="V29" s="81"/>
      <c r="W29" s="81"/>
      <c r="X29" s="81"/>
      <c r="Y29" s="81"/>
      <c r="Z29" s="81"/>
      <c r="AA29" s="81"/>
      <c r="AB29" s="81"/>
      <c r="AC29" s="104"/>
    </row>
    <row r="30" spans="1:29" s="9" customFormat="1" ht="16.5" customHeight="1" x14ac:dyDescent="0.2">
      <c r="A30" s="226" t="s">
        <v>52</v>
      </c>
      <c r="B30" s="227"/>
      <c r="C30" s="227"/>
      <c r="D30" s="227"/>
      <c r="E30" s="227"/>
      <c r="F30" s="227"/>
      <c r="G30" s="227"/>
      <c r="H30" s="227"/>
      <c r="I30" s="227"/>
      <c r="J30" s="227"/>
      <c r="K30" s="227"/>
      <c r="L30" s="227"/>
      <c r="M30" s="227"/>
      <c r="N30" s="227"/>
      <c r="O30" s="227"/>
      <c r="P30" s="227"/>
      <c r="Q30" s="227"/>
      <c r="R30" s="227"/>
      <c r="S30" s="227"/>
      <c r="T30" s="227"/>
      <c r="U30" s="81"/>
      <c r="V30" s="81"/>
      <c r="W30" s="81"/>
      <c r="X30" s="81"/>
      <c r="Y30" s="81"/>
      <c r="Z30" s="81"/>
      <c r="AA30" s="81"/>
      <c r="AB30" s="81"/>
      <c r="AC30" s="104"/>
    </row>
    <row r="31" spans="1:29" ht="16.5" customHeight="1" x14ac:dyDescent="0.2">
      <c r="A31" s="203"/>
      <c r="B31" s="204"/>
      <c r="C31" s="204"/>
      <c r="D31" s="204"/>
      <c r="E31" s="204"/>
      <c r="F31" s="204"/>
      <c r="G31" s="204"/>
      <c r="H31" s="204"/>
      <c r="I31" s="204"/>
      <c r="J31" s="204"/>
      <c r="K31" s="204"/>
      <c r="L31" s="204"/>
      <c r="M31" s="204"/>
      <c r="N31" s="204"/>
      <c r="O31" s="205" t="s">
        <v>2</v>
      </c>
      <c r="P31" s="206"/>
      <c r="Q31" s="206"/>
      <c r="R31" s="207" t="s">
        <v>49</v>
      </c>
      <c r="S31" s="208"/>
      <c r="T31" s="137" t="s">
        <v>11</v>
      </c>
    </row>
    <row r="32" spans="1:29" ht="15.95" customHeight="1" x14ac:dyDescent="0.2">
      <c r="A32" s="209" t="s">
        <v>75</v>
      </c>
      <c r="B32" s="210"/>
      <c r="C32" s="210"/>
      <c r="D32" s="210"/>
      <c r="E32" s="210"/>
      <c r="F32" s="210"/>
      <c r="G32" s="210"/>
      <c r="H32" s="210"/>
      <c r="I32" s="210"/>
      <c r="J32" s="210"/>
      <c r="K32" s="210"/>
      <c r="L32" s="210"/>
      <c r="M32" s="210"/>
      <c r="N32" s="210"/>
      <c r="O32" s="211"/>
      <c r="P32" s="212"/>
      <c r="Q32" s="212"/>
      <c r="R32" s="213">
        <v>4.03</v>
      </c>
      <c r="S32" s="214"/>
      <c r="T32" s="11">
        <f>+O32*R32</f>
        <v>0</v>
      </c>
    </row>
    <row r="33" spans="1:29" ht="15.95" customHeight="1" x14ac:dyDescent="0.2">
      <c r="A33" s="238" t="s">
        <v>76</v>
      </c>
      <c r="B33" s="239"/>
      <c r="C33" s="239"/>
      <c r="D33" s="239"/>
      <c r="E33" s="239"/>
      <c r="F33" s="239"/>
      <c r="G33" s="239"/>
      <c r="H33" s="239"/>
      <c r="I33" s="239"/>
      <c r="J33" s="239"/>
      <c r="K33" s="239"/>
      <c r="L33" s="239"/>
      <c r="M33" s="239"/>
      <c r="N33" s="239"/>
      <c r="O33" s="211"/>
      <c r="P33" s="212"/>
      <c r="Q33" s="212"/>
      <c r="R33" s="213">
        <v>4.03</v>
      </c>
      <c r="S33" s="214"/>
      <c r="T33" s="11">
        <f>+O33*R33</f>
        <v>0</v>
      </c>
    </row>
    <row r="34" spans="1:29" ht="15.95" customHeight="1" x14ac:dyDescent="0.2">
      <c r="A34" s="240" t="s">
        <v>57</v>
      </c>
      <c r="B34" s="241"/>
      <c r="C34" s="241"/>
      <c r="D34" s="242" t="s">
        <v>12</v>
      </c>
      <c r="E34" s="243"/>
      <c r="F34" s="243"/>
      <c r="G34" s="243"/>
      <c r="H34" s="244"/>
      <c r="I34" s="245"/>
      <c r="J34" s="245"/>
      <c r="K34" s="245"/>
      <c r="L34" s="245"/>
      <c r="M34" s="245"/>
      <c r="N34" s="245"/>
      <c r="O34" s="246"/>
      <c r="P34" s="245"/>
      <c r="Q34" s="245"/>
      <c r="R34" s="247">
        <v>1</v>
      </c>
      <c r="S34" s="248"/>
      <c r="T34" s="12">
        <f>+O34*R34</f>
        <v>0</v>
      </c>
    </row>
    <row r="35" spans="1:29" ht="15.95" customHeight="1" x14ac:dyDescent="0.2">
      <c r="A35" s="228" t="s">
        <v>8</v>
      </c>
      <c r="B35" s="229"/>
      <c r="C35" s="229"/>
      <c r="D35" s="230" t="s">
        <v>72</v>
      </c>
      <c r="E35" s="230"/>
      <c r="F35" s="230"/>
      <c r="G35" s="231"/>
      <c r="H35" s="232"/>
      <c r="I35" s="233"/>
      <c r="J35" s="233"/>
      <c r="K35" s="233"/>
      <c r="L35" s="233"/>
      <c r="M35" s="233"/>
      <c r="N35" s="234"/>
      <c r="O35" s="221"/>
      <c r="P35" s="222"/>
      <c r="Q35" s="222"/>
      <c r="R35" s="235"/>
      <c r="S35" s="236"/>
      <c r="T35" s="14">
        <f>+O35*R35</f>
        <v>0</v>
      </c>
    </row>
    <row r="36" spans="1:29" s="9" customFormat="1" ht="16.5" customHeight="1" x14ac:dyDescent="0.2">
      <c r="A36" s="237"/>
      <c r="B36" s="237"/>
      <c r="C36" s="237"/>
      <c r="D36" s="237"/>
      <c r="E36" s="237"/>
      <c r="F36" s="237"/>
      <c r="G36" s="237"/>
      <c r="H36" s="237"/>
      <c r="I36" s="237"/>
      <c r="J36" s="237"/>
      <c r="K36" s="237"/>
      <c r="L36" s="237"/>
      <c r="M36" s="237"/>
      <c r="N36" s="237"/>
      <c r="O36" s="237"/>
      <c r="P36" s="237"/>
      <c r="Q36" s="237"/>
      <c r="R36" s="237"/>
      <c r="S36" s="237"/>
      <c r="T36" s="237"/>
      <c r="U36" s="81"/>
      <c r="V36" s="81"/>
      <c r="W36" s="81"/>
      <c r="X36" s="81"/>
      <c r="Y36" s="81"/>
      <c r="Z36" s="81"/>
      <c r="AA36" s="81"/>
      <c r="AB36" s="81"/>
      <c r="AC36" s="104"/>
    </row>
    <row r="37" spans="1:29" ht="16.5" customHeight="1" x14ac:dyDescent="0.2">
      <c r="A37" s="138" t="s">
        <v>48</v>
      </c>
      <c r="B37" s="139"/>
      <c r="C37" s="139"/>
      <c r="D37" s="139"/>
      <c r="E37" s="139"/>
      <c r="F37" s="139"/>
      <c r="G37" s="139"/>
      <c r="H37" s="139"/>
      <c r="I37" s="139"/>
      <c r="J37" s="140"/>
      <c r="K37" s="141"/>
      <c r="L37" s="141"/>
      <c r="M37" s="255" t="s">
        <v>43</v>
      </c>
      <c r="N37" s="255"/>
      <c r="O37" s="255"/>
      <c r="P37" s="255"/>
      <c r="Q37" s="255"/>
      <c r="R37" s="255"/>
      <c r="S37" s="255"/>
      <c r="T37" s="141"/>
    </row>
    <row r="38" spans="1:29" ht="15.2" customHeight="1" x14ac:dyDescent="0.2">
      <c r="A38" s="142"/>
      <c r="B38" s="143"/>
      <c r="C38" s="143"/>
      <c r="D38" s="143"/>
      <c r="E38" s="143"/>
      <c r="F38" s="143"/>
      <c r="G38" s="143"/>
      <c r="H38" s="143"/>
      <c r="I38" s="143"/>
      <c r="J38" s="144"/>
      <c r="K38" s="145" t="s">
        <v>46</v>
      </c>
      <c r="L38" s="146" t="s">
        <v>49</v>
      </c>
      <c r="M38" s="256" t="s">
        <v>36</v>
      </c>
      <c r="N38" s="257"/>
      <c r="O38" s="258" t="s">
        <v>24</v>
      </c>
      <c r="P38" s="259"/>
      <c r="Q38" s="260"/>
      <c r="R38" s="261" t="s">
        <v>26</v>
      </c>
      <c r="S38" s="262"/>
      <c r="T38" s="147" t="s">
        <v>11</v>
      </c>
    </row>
    <row r="39" spans="1:29" ht="15.95" customHeight="1" x14ac:dyDescent="0.2">
      <c r="A39" s="249" t="s">
        <v>73</v>
      </c>
      <c r="B39" s="250"/>
      <c r="C39" s="250"/>
      <c r="D39" s="250"/>
      <c r="E39" s="250"/>
      <c r="F39" s="250"/>
      <c r="G39" s="250"/>
      <c r="H39" s="250"/>
      <c r="I39" s="250"/>
      <c r="J39" s="250"/>
      <c r="K39" s="32">
        <f>IF(U6=0,IF(X8&gt;0,1,0),0)</f>
        <v>0</v>
      </c>
      <c r="L39" s="57">
        <v>315</v>
      </c>
      <c r="M39" s="127"/>
      <c r="N39" s="54">
        <f>IF(K39&gt;0,(V5*0.2)*M39,0)</f>
        <v>0</v>
      </c>
      <c r="O39" s="127"/>
      <c r="P39" s="251">
        <f>IF(K39&gt;0,(+V5*0.3)*O39,0)</f>
        <v>0</v>
      </c>
      <c r="Q39" s="252"/>
      <c r="R39" s="43"/>
      <c r="S39" s="55">
        <f>ROUND(IF(K39&gt;0,(+V5*0.5)*R39,0),0)</f>
        <v>0</v>
      </c>
      <c r="T39" s="11">
        <f>ROUND(IF(((K39*L39)-N39-P39-S39)&lt;0,0,((K39*L39)-N39-P39-S39)),0)</f>
        <v>0</v>
      </c>
      <c r="U39" s="82"/>
    </row>
    <row r="40" spans="1:29" ht="15.95" customHeight="1" x14ac:dyDescent="0.2">
      <c r="A40" s="240" t="s">
        <v>74</v>
      </c>
      <c r="B40" s="253"/>
      <c r="C40" s="253"/>
      <c r="D40" s="253"/>
      <c r="E40" s="253"/>
      <c r="F40" s="253"/>
      <c r="G40" s="253"/>
      <c r="H40" s="253"/>
      <c r="I40" s="253"/>
      <c r="J40" s="253"/>
      <c r="K40" s="32">
        <f>IF(U6=0,IF(Y8&gt;0,1,0),0)</f>
        <v>0</v>
      </c>
      <c r="L40" s="58">
        <v>585</v>
      </c>
      <c r="M40" s="127"/>
      <c r="N40" s="54">
        <f>IF(K40&gt;0,(V5*0.2)*M40,0)</f>
        <v>0</v>
      </c>
      <c r="O40" s="52"/>
      <c r="P40" s="251">
        <f>IF(K40&gt;0,(+V5*0.3)*O40,0)</f>
        <v>0</v>
      </c>
      <c r="Q40" s="252"/>
      <c r="R40" s="16"/>
      <c r="S40" s="55">
        <f>ROUND(IF(K40&gt;0,(+V5*0.5)*R40,0),0)</f>
        <v>0</v>
      </c>
      <c r="T40" s="11">
        <f>ROUND(IF(((K40*L40)-N40-P40-S40)&lt;0,0,((K40*L40)-N40-P40-S40)),0)</f>
        <v>0</v>
      </c>
    </row>
    <row r="41" spans="1:29" ht="16.5" customHeight="1" x14ac:dyDescent="0.2">
      <c r="A41" s="254" t="s">
        <v>65</v>
      </c>
      <c r="B41" s="204"/>
      <c r="C41" s="204"/>
      <c r="D41" s="204"/>
      <c r="E41" s="204"/>
      <c r="F41" s="204"/>
      <c r="G41" s="204"/>
      <c r="H41" s="204"/>
      <c r="I41" s="204"/>
      <c r="J41" s="204"/>
      <c r="K41" s="204"/>
      <c r="L41" s="204"/>
      <c r="M41" s="204"/>
      <c r="N41" s="204"/>
      <c r="O41" s="204"/>
      <c r="P41" s="204"/>
      <c r="Q41" s="204"/>
      <c r="R41" s="204"/>
      <c r="S41" s="204"/>
      <c r="T41" s="204"/>
    </row>
    <row r="42" spans="1:29" s="9" customFormat="1" ht="16.5" customHeight="1" x14ac:dyDescent="0.2">
      <c r="A42" s="202"/>
      <c r="B42" s="202"/>
      <c r="C42" s="202"/>
      <c r="D42" s="202"/>
      <c r="E42" s="202"/>
      <c r="F42" s="202"/>
      <c r="G42" s="202"/>
      <c r="H42" s="202"/>
      <c r="I42" s="202"/>
      <c r="J42" s="202"/>
      <c r="K42" s="202"/>
      <c r="L42" s="202"/>
      <c r="M42" s="202"/>
      <c r="N42" s="202"/>
      <c r="O42" s="202"/>
      <c r="P42" s="202"/>
      <c r="Q42" s="202"/>
      <c r="R42" s="202"/>
      <c r="S42" s="202"/>
      <c r="T42" s="202"/>
      <c r="U42" s="81"/>
      <c r="V42" s="81"/>
      <c r="W42" s="81"/>
      <c r="X42" s="81"/>
      <c r="Y42" s="81"/>
      <c r="Z42" s="81"/>
      <c r="AA42" s="81"/>
      <c r="AB42" s="81"/>
      <c r="AC42" s="104"/>
    </row>
    <row r="43" spans="1:29" ht="18.95" customHeight="1" x14ac:dyDescent="0.2">
      <c r="A43" s="263" t="s">
        <v>14</v>
      </c>
      <c r="B43" s="264"/>
      <c r="C43" s="264"/>
      <c r="D43" s="264"/>
      <c r="E43" s="264"/>
      <c r="F43" s="264"/>
      <c r="G43" s="264"/>
      <c r="H43" s="264"/>
      <c r="I43" s="264"/>
      <c r="J43" s="264"/>
      <c r="K43" s="264"/>
      <c r="L43" s="264"/>
      <c r="M43" s="264"/>
      <c r="N43" s="264"/>
      <c r="O43" s="264"/>
      <c r="P43" s="264"/>
      <c r="Q43" s="264"/>
      <c r="R43" s="264"/>
      <c r="S43" s="264"/>
      <c r="T43" s="264"/>
    </row>
    <row r="44" spans="1:29" ht="15.95" customHeight="1" x14ac:dyDescent="0.2">
      <c r="A44" s="265" t="s">
        <v>30</v>
      </c>
      <c r="B44" s="266"/>
      <c r="C44" s="266"/>
      <c r="D44" s="266"/>
      <c r="E44" s="266"/>
      <c r="F44" s="266"/>
      <c r="G44" s="266"/>
      <c r="H44" s="266"/>
      <c r="I44" s="266"/>
      <c r="J44" s="266"/>
      <c r="K44" s="267" t="s">
        <v>42</v>
      </c>
      <c r="L44" s="266"/>
      <c r="M44" s="267" t="s">
        <v>38</v>
      </c>
      <c r="N44" s="266"/>
      <c r="O44" s="266"/>
      <c r="P44" s="266"/>
      <c r="Q44" s="268"/>
      <c r="R44" s="205" t="s">
        <v>40</v>
      </c>
      <c r="S44" s="205"/>
      <c r="T44" s="269" t="s">
        <v>11</v>
      </c>
    </row>
    <row r="45" spans="1:29" ht="15.95" customHeight="1" x14ac:dyDescent="0.2">
      <c r="A45" s="209" t="s">
        <v>17</v>
      </c>
      <c r="B45" s="210"/>
      <c r="C45" s="210"/>
      <c r="D45" s="210"/>
      <c r="E45" s="210"/>
      <c r="F45" s="210"/>
      <c r="G45" s="210"/>
      <c r="H45" s="210"/>
      <c r="I45" s="210"/>
      <c r="J45" s="210"/>
      <c r="K45" s="168"/>
      <c r="L45" s="169"/>
      <c r="M45" s="261" t="s">
        <v>9</v>
      </c>
      <c r="N45" s="271"/>
      <c r="O45" s="146" t="s">
        <v>1</v>
      </c>
      <c r="P45" s="262" t="s">
        <v>4</v>
      </c>
      <c r="Q45" s="272"/>
      <c r="R45" s="205"/>
      <c r="S45" s="205"/>
      <c r="T45" s="270"/>
    </row>
    <row r="46" spans="1:29" ht="15.95" customHeight="1" x14ac:dyDescent="0.2">
      <c r="A46" s="273"/>
      <c r="B46" s="273"/>
      <c r="C46" s="273"/>
      <c r="D46" s="273"/>
      <c r="E46" s="273"/>
      <c r="F46" s="273"/>
      <c r="G46" s="273"/>
      <c r="H46" s="273"/>
      <c r="I46" s="273"/>
      <c r="J46" s="273"/>
      <c r="K46" s="274"/>
      <c r="L46" s="273"/>
      <c r="M46" s="275"/>
      <c r="N46" s="276"/>
      <c r="O46" s="7" t="s">
        <v>1</v>
      </c>
      <c r="P46" s="277"/>
      <c r="Q46" s="278"/>
      <c r="R46" s="279"/>
      <c r="S46" s="279"/>
      <c r="T46" s="38"/>
    </row>
    <row r="47" spans="1:29" ht="15.2" customHeight="1" x14ac:dyDescent="0.2">
      <c r="A47" s="273"/>
      <c r="B47" s="273"/>
      <c r="C47" s="273"/>
      <c r="D47" s="273"/>
      <c r="E47" s="273"/>
      <c r="F47" s="273"/>
      <c r="G47" s="273"/>
      <c r="H47" s="273"/>
      <c r="I47" s="273"/>
      <c r="J47" s="273"/>
      <c r="K47" s="280"/>
      <c r="L47" s="273"/>
      <c r="M47" s="275"/>
      <c r="N47" s="276"/>
      <c r="O47" s="7" t="s">
        <v>1</v>
      </c>
      <c r="P47" s="277"/>
      <c r="Q47" s="278"/>
      <c r="R47" s="279"/>
      <c r="S47" s="279"/>
      <c r="T47" s="38"/>
    </row>
    <row r="48" spans="1:29" ht="15.95" customHeight="1" x14ac:dyDescent="0.2">
      <c r="A48" s="281"/>
      <c r="B48" s="281"/>
      <c r="C48" s="281"/>
      <c r="D48" s="281"/>
      <c r="E48" s="281"/>
      <c r="F48" s="281"/>
      <c r="G48" s="281"/>
      <c r="H48" s="281"/>
      <c r="I48" s="281"/>
      <c r="J48" s="281"/>
      <c r="K48" s="282"/>
      <c r="L48" s="281"/>
      <c r="M48" s="283"/>
      <c r="N48" s="284"/>
      <c r="O48" s="15" t="s">
        <v>1</v>
      </c>
      <c r="P48" s="285"/>
      <c r="Q48" s="286"/>
      <c r="R48" s="279"/>
      <c r="S48" s="279"/>
      <c r="T48" s="39"/>
    </row>
    <row r="49" spans="1:29" ht="15.95" customHeight="1" x14ac:dyDescent="0.2">
      <c r="A49" s="287"/>
      <c r="B49" s="287"/>
      <c r="C49" s="287"/>
      <c r="D49" s="287"/>
      <c r="E49" s="287"/>
      <c r="F49" s="287"/>
      <c r="G49" s="287"/>
      <c r="H49" s="287"/>
      <c r="I49" s="287"/>
      <c r="J49" s="287"/>
      <c r="K49" s="288"/>
      <c r="L49" s="289"/>
      <c r="M49" s="290"/>
      <c r="N49" s="291"/>
      <c r="O49" s="17" t="s">
        <v>1</v>
      </c>
      <c r="P49" s="292"/>
      <c r="Q49" s="293"/>
      <c r="R49" s="294"/>
      <c r="S49" s="295"/>
      <c r="T49" s="13"/>
    </row>
    <row r="50" spans="1:29" s="9" customFormat="1" ht="16.5" customHeight="1" x14ac:dyDescent="0.2">
      <c r="A50" s="296"/>
      <c r="B50" s="296"/>
      <c r="C50" s="296"/>
      <c r="D50" s="296"/>
      <c r="E50" s="296"/>
      <c r="F50" s="296"/>
      <c r="G50" s="296"/>
      <c r="H50" s="296"/>
      <c r="I50" s="296"/>
      <c r="J50" s="296"/>
      <c r="K50" s="296"/>
      <c r="L50" s="296"/>
      <c r="M50" s="296"/>
      <c r="N50" s="296"/>
      <c r="O50" s="296"/>
      <c r="P50" s="296"/>
      <c r="Q50" s="296"/>
      <c r="R50" s="296"/>
      <c r="S50" s="296"/>
      <c r="T50" s="296"/>
      <c r="U50" s="81"/>
      <c r="V50" s="81"/>
      <c r="W50" s="81"/>
      <c r="X50" s="81"/>
      <c r="Y50" s="81"/>
      <c r="Z50" s="81"/>
      <c r="AA50" s="81"/>
      <c r="AB50" s="81"/>
      <c r="AC50" s="104"/>
    </row>
    <row r="51" spans="1:29" s="9" customFormat="1" ht="16.5" customHeight="1" x14ac:dyDescent="0.2">
      <c r="A51" s="305" t="s">
        <v>37</v>
      </c>
      <c r="B51" s="306"/>
      <c r="C51" s="306"/>
      <c r="D51" s="306"/>
      <c r="E51" s="306"/>
      <c r="F51" s="306"/>
      <c r="G51" s="306"/>
      <c r="H51" s="306"/>
      <c r="I51" s="306"/>
      <c r="J51" s="306"/>
      <c r="K51" s="306"/>
      <c r="L51" s="306"/>
      <c r="M51" s="306"/>
      <c r="N51" s="306"/>
      <c r="O51" s="306"/>
      <c r="P51" s="306"/>
      <c r="Q51" s="306"/>
      <c r="R51" s="306"/>
      <c r="S51" s="306"/>
      <c r="T51" s="307"/>
      <c r="U51" s="81"/>
      <c r="V51" s="81"/>
      <c r="W51" s="81"/>
      <c r="X51" s="81"/>
      <c r="Y51" s="81"/>
      <c r="Z51" s="81"/>
      <c r="AA51" s="81"/>
      <c r="AB51" s="81"/>
      <c r="AC51" s="104"/>
    </row>
    <row r="52" spans="1:29" ht="15.2" customHeight="1" x14ac:dyDescent="0.2">
      <c r="A52" s="297"/>
      <c r="B52" s="298"/>
      <c r="C52" s="298"/>
      <c r="D52" s="298"/>
      <c r="E52" s="298"/>
      <c r="F52" s="298"/>
      <c r="G52" s="298"/>
      <c r="H52" s="299"/>
      <c r="I52" s="207" t="s">
        <v>90</v>
      </c>
      <c r="J52" s="208"/>
      <c r="K52" s="132"/>
      <c r="L52" s="132"/>
      <c r="M52" s="205" t="s">
        <v>91</v>
      </c>
      <c r="N52" s="206"/>
      <c r="O52" s="206"/>
      <c r="P52" s="206"/>
      <c r="Q52" s="206"/>
      <c r="R52" s="206"/>
      <c r="S52" s="206"/>
      <c r="T52" s="205" t="s">
        <v>11</v>
      </c>
    </row>
    <row r="53" spans="1:29" ht="15.95" customHeight="1" x14ac:dyDescent="0.2">
      <c r="A53" s="300"/>
      <c r="B53" s="301"/>
      <c r="C53" s="301"/>
      <c r="D53" s="301"/>
      <c r="E53" s="301"/>
      <c r="F53" s="301"/>
      <c r="G53" s="301"/>
      <c r="H53" s="302"/>
      <c r="I53" s="303">
        <f>IF(U6&gt;0,U6,0)</f>
        <v>0</v>
      </c>
      <c r="J53" s="304"/>
      <c r="K53" s="137" t="s">
        <v>46</v>
      </c>
      <c r="L53" s="137" t="s">
        <v>49</v>
      </c>
      <c r="M53" s="205" t="s">
        <v>36</v>
      </c>
      <c r="N53" s="206"/>
      <c r="O53" s="205" t="s">
        <v>24</v>
      </c>
      <c r="P53" s="206"/>
      <c r="Q53" s="206"/>
      <c r="R53" s="207" t="s">
        <v>26</v>
      </c>
      <c r="S53" s="208"/>
      <c r="T53" s="206"/>
    </row>
    <row r="54" spans="1:29" ht="15.95" customHeight="1" x14ac:dyDescent="0.2">
      <c r="A54" s="318"/>
      <c r="B54" s="320" t="s">
        <v>66</v>
      </c>
      <c r="C54" s="321"/>
      <c r="D54" s="321"/>
      <c r="E54" s="209" t="s">
        <v>21</v>
      </c>
      <c r="F54" s="210"/>
      <c r="G54" s="210"/>
      <c r="H54" s="210"/>
      <c r="I54" s="210"/>
      <c r="J54" s="210"/>
      <c r="K54" s="32"/>
      <c r="L54" s="150">
        <v>801</v>
      </c>
      <c r="M54" s="46"/>
      <c r="N54" s="63">
        <f>IF(K54&gt;0,(L54*0.2)*M54,0)</f>
        <v>0</v>
      </c>
      <c r="O54" s="127"/>
      <c r="P54" s="322">
        <f>IF(K54&gt;0,(+L54*0.3)*O54,0)</f>
        <v>0</v>
      </c>
      <c r="Q54" s="323"/>
      <c r="R54" s="45"/>
      <c r="S54" s="55">
        <f>IF(K54&gt;0,(+L54*0.5)*R54,0)</f>
        <v>0</v>
      </c>
      <c r="T54" s="11">
        <f>ROUND(IF(((K54*L54)-N54-P54-S54)&lt;0,0,((K54*L54)-N54-P54-S54)),0)</f>
        <v>0</v>
      </c>
    </row>
    <row r="55" spans="1:29" ht="15.95" customHeight="1" x14ac:dyDescent="0.2">
      <c r="A55" s="318"/>
      <c r="B55" s="320"/>
      <c r="C55" s="321"/>
      <c r="D55" s="321"/>
      <c r="E55" s="238" t="s">
        <v>31</v>
      </c>
      <c r="F55" s="239"/>
      <c r="G55" s="239"/>
      <c r="H55" s="239"/>
      <c r="I55" s="239"/>
      <c r="J55" s="239"/>
      <c r="K55" s="50"/>
      <c r="L55" s="151">
        <v>801</v>
      </c>
      <c r="M55" s="46"/>
      <c r="N55" s="63">
        <f t="shared" ref="N55:N56" si="0">IF(K55&gt;0,(L55*0.2)*M55,0)</f>
        <v>0</v>
      </c>
      <c r="O55" s="48"/>
      <c r="P55" s="322">
        <f t="shared" ref="P55:P56" si="1">IF(K55&gt;0,(+L55*0.3)*O55,0)</f>
        <v>0</v>
      </c>
      <c r="Q55" s="323"/>
      <c r="R55" s="5"/>
      <c r="S55" s="55">
        <f t="shared" ref="S55:S56" si="2">IF(K55&gt;0,(+L55*0.5)*R55,0)</f>
        <v>0</v>
      </c>
      <c r="T55" s="11">
        <f t="shared" ref="T55:T57" si="3">ROUND(IF(((K55*L55)-N55-P55-S55)&lt;0,0,((K55*L55)-N55-P55-S55)),0)</f>
        <v>0</v>
      </c>
    </row>
    <row r="56" spans="1:29" ht="15.95" customHeight="1" x14ac:dyDescent="0.2">
      <c r="A56" s="319"/>
      <c r="B56" s="216"/>
      <c r="C56" s="216"/>
      <c r="D56" s="216"/>
      <c r="E56" s="238" t="s">
        <v>59</v>
      </c>
      <c r="F56" s="239"/>
      <c r="G56" s="239"/>
      <c r="H56" s="239"/>
      <c r="I56" s="239"/>
      <c r="J56" s="239"/>
      <c r="K56" s="50"/>
      <c r="L56" s="151">
        <v>801</v>
      </c>
      <c r="M56" s="46"/>
      <c r="N56" s="63">
        <f t="shared" si="0"/>
        <v>0</v>
      </c>
      <c r="O56" s="48"/>
      <c r="P56" s="322">
        <f t="shared" si="1"/>
        <v>0</v>
      </c>
      <c r="Q56" s="323"/>
      <c r="R56" s="5"/>
      <c r="S56" s="55">
        <f t="shared" si="2"/>
        <v>0</v>
      </c>
      <c r="T56" s="11">
        <f t="shared" si="3"/>
        <v>0</v>
      </c>
    </row>
    <row r="57" spans="1:29" ht="16.7" customHeight="1" x14ac:dyDescent="0.2">
      <c r="A57" s="241"/>
      <c r="B57" s="216"/>
      <c r="C57" s="216"/>
      <c r="D57" s="216"/>
      <c r="E57" s="324" t="str">
        <f>IF(U6&gt;0,IF(X8=1,"Siste døgn 6-12 timer",IF(Y8=1,"Siste døgn over 12 timer","Siste døgn under 6 timer")),"Siste døgn under 6 timer")</f>
        <v>Siste døgn under 6 timer</v>
      </c>
      <c r="F57" s="325"/>
      <c r="G57" s="325"/>
      <c r="H57" s="325"/>
      <c r="I57" s="325"/>
      <c r="J57" s="325"/>
      <c r="K57" s="32">
        <f>IF(U6&gt;0,IF(OR(X8&gt;0,Y8&gt;0),1,0),0)</f>
        <v>0</v>
      </c>
      <c r="L57" s="128">
        <f>IF(K57&gt;0,IF(X8&gt;0,L39,L40),0)</f>
        <v>0</v>
      </c>
      <c r="M57" s="47"/>
      <c r="N57" s="63">
        <f>IF(K57&gt;0,(V5*0.2)*M57,0)</f>
        <v>0</v>
      </c>
      <c r="O57" s="49"/>
      <c r="P57" s="322">
        <f>IF(K57&gt;0,(+V5*0.3)*O57,0)</f>
        <v>0</v>
      </c>
      <c r="Q57" s="323"/>
      <c r="R57" s="16"/>
      <c r="S57" s="55">
        <f>IF(K57&gt;0,(+V5*0.5)*R57,0)</f>
        <v>0</v>
      </c>
      <c r="T57" s="11">
        <f t="shared" si="3"/>
        <v>0</v>
      </c>
    </row>
    <row r="58" spans="1:29" ht="15.2" customHeight="1" x14ac:dyDescent="0.2">
      <c r="A58" s="309" t="s">
        <v>79</v>
      </c>
      <c r="B58" s="310"/>
      <c r="C58" s="310"/>
      <c r="D58" s="310"/>
      <c r="E58" s="310"/>
      <c r="F58" s="310"/>
      <c r="G58" s="310"/>
      <c r="H58" s="310"/>
      <c r="I58" s="310"/>
      <c r="J58" s="310"/>
      <c r="K58" s="310"/>
      <c r="L58" s="310"/>
      <c r="M58" s="310"/>
      <c r="N58" s="310"/>
      <c r="O58" s="310"/>
      <c r="P58" s="310"/>
      <c r="Q58" s="310"/>
      <c r="R58" s="310"/>
      <c r="S58" s="310"/>
      <c r="T58" s="311"/>
    </row>
    <row r="59" spans="1:29" ht="15.2" customHeight="1" x14ac:dyDescent="0.2">
      <c r="A59" s="312" t="s">
        <v>92</v>
      </c>
      <c r="B59" s="313"/>
      <c r="C59" s="313"/>
      <c r="D59" s="313"/>
      <c r="E59" s="313"/>
      <c r="F59" s="313"/>
      <c r="G59" s="313"/>
      <c r="H59" s="313"/>
      <c r="I59" s="313"/>
      <c r="J59" s="313"/>
      <c r="K59" s="313"/>
      <c r="L59" s="313"/>
      <c r="M59" s="313"/>
      <c r="N59" s="313"/>
      <c r="O59" s="313"/>
      <c r="P59" s="313"/>
      <c r="Q59" s="313"/>
      <c r="R59" s="313"/>
      <c r="S59" s="313"/>
      <c r="T59" s="314"/>
    </row>
    <row r="60" spans="1:29" ht="16.5" customHeight="1" x14ac:dyDescent="0.2">
      <c r="A60" s="202"/>
      <c r="B60" s="202"/>
      <c r="C60" s="202"/>
      <c r="D60" s="202"/>
      <c r="E60" s="202"/>
      <c r="F60" s="202"/>
      <c r="G60" s="202"/>
      <c r="H60" s="202"/>
      <c r="I60" s="202"/>
      <c r="J60" s="202"/>
      <c r="K60" s="202"/>
      <c r="L60" s="202"/>
      <c r="M60" s="202"/>
      <c r="N60" s="202"/>
      <c r="O60" s="202"/>
      <c r="P60" s="202"/>
      <c r="Q60" s="202"/>
      <c r="R60" s="202"/>
      <c r="S60" s="202"/>
      <c r="T60" s="202"/>
    </row>
    <row r="61" spans="1:29" ht="16.5" customHeight="1" x14ac:dyDescent="0.2">
      <c r="A61" s="305" t="s">
        <v>55</v>
      </c>
      <c r="B61" s="306"/>
      <c r="C61" s="306"/>
      <c r="D61" s="306"/>
      <c r="E61" s="306"/>
      <c r="F61" s="306"/>
      <c r="G61" s="306"/>
      <c r="H61" s="306"/>
      <c r="I61" s="306"/>
      <c r="J61" s="306"/>
      <c r="K61" s="306"/>
      <c r="L61" s="306"/>
      <c r="M61" s="306"/>
      <c r="N61" s="306"/>
      <c r="O61" s="306"/>
      <c r="P61" s="306"/>
      <c r="Q61" s="306"/>
      <c r="R61" s="306"/>
      <c r="S61" s="306"/>
      <c r="T61" s="307"/>
    </row>
    <row r="62" spans="1:29" ht="16.5" customHeight="1" x14ac:dyDescent="0.2">
      <c r="A62" s="203"/>
      <c r="B62" s="204"/>
      <c r="C62" s="204"/>
      <c r="D62" s="204"/>
      <c r="E62" s="204"/>
      <c r="F62" s="204"/>
      <c r="G62" s="204"/>
      <c r="H62" s="204"/>
      <c r="I62" s="204"/>
      <c r="J62" s="204"/>
      <c r="K62" s="204"/>
      <c r="L62" s="204"/>
      <c r="M62" s="204"/>
      <c r="N62" s="204"/>
      <c r="O62" s="315" t="s">
        <v>46</v>
      </c>
      <c r="P62" s="204"/>
      <c r="Q62" s="204"/>
      <c r="R62" s="316" t="s">
        <v>49</v>
      </c>
      <c r="S62" s="317"/>
      <c r="T62" s="148" t="s">
        <v>11</v>
      </c>
    </row>
    <row r="63" spans="1:29" ht="16.5" customHeight="1" x14ac:dyDescent="0.2">
      <c r="A63" s="254" t="s">
        <v>93</v>
      </c>
      <c r="B63" s="254"/>
      <c r="C63" s="254"/>
      <c r="D63" s="254"/>
      <c r="E63" s="254"/>
      <c r="F63" s="254"/>
      <c r="G63" s="254"/>
      <c r="H63" s="254"/>
      <c r="I63" s="254"/>
      <c r="J63" s="254"/>
      <c r="K63" s="254"/>
      <c r="L63" s="254"/>
      <c r="M63" s="254"/>
      <c r="N63" s="254"/>
      <c r="O63" s="326"/>
      <c r="P63" s="327"/>
      <c r="Q63" s="327"/>
      <c r="R63" s="328">
        <v>435</v>
      </c>
      <c r="S63" s="329"/>
      <c r="T63" s="14">
        <f>+O63*R63</f>
        <v>0</v>
      </c>
    </row>
    <row r="64" spans="1:29" s="9" customFormat="1" ht="16.5" customHeight="1" x14ac:dyDescent="0.2">
      <c r="A64" s="202"/>
      <c r="B64" s="202"/>
      <c r="C64" s="202"/>
      <c r="D64" s="202"/>
      <c r="E64" s="202"/>
      <c r="F64" s="202"/>
      <c r="G64" s="202"/>
      <c r="H64" s="202"/>
      <c r="I64" s="202"/>
      <c r="J64" s="202"/>
      <c r="K64" s="202"/>
      <c r="L64" s="202"/>
      <c r="M64" s="202"/>
      <c r="N64" s="202"/>
      <c r="O64" s="202"/>
      <c r="P64" s="202"/>
      <c r="Q64" s="202"/>
      <c r="R64" s="202"/>
      <c r="S64" s="202"/>
      <c r="T64" s="202"/>
      <c r="U64" s="81"/>
      <c r="V64" s="81"/>
      <c r="W64" s="81"/>
      <c r="X64" s="81"/>
      <c r="Y64" s="81"/>
      <c r="Z64" s="81"/>
      <c r="AA64" s="81"/>
      <c r="AB64" s="81"/>
      <c r="AC64" s="104"/>
    </row>
    <row r="65" spans="1:29" s="9" customFormat="1" ht="16.5" customHeight="1" x14ac:dyDescent="0.2">
      <c r="A65" s="305" t="s">
        <v>34</v>
      </c>
      <c r="B65" s="306"/>
      <c r="C65" s="306"/>
      <c r="D65" s="306"/>
      <c r="E65" s="306"/>
      <c r="F65" s="306"/>
      <c r="G65" s="306"/>
      <c r="H65" s="306"/>
      <c r="I65" s="306"/>
      <c r="J65" s="306"/>
      <c r="K65" s="306"/>
      <c r="L65" s="306"/>
      <c r="M65" s="306"/>
      <c r="N65" s="306"/>
      <c r="O65" s="306"/>
      <c r="P65" s="306"/>
      <c r="Q65" s="306"/>
      <c r="R65" s="306"/>
      <c r="S65" s="306"/>
      <c r="T65" s="307"/>
      <c r="U65" s="81"/>
      <c r="V65" s="81"/>
      <c r="W65" s="81"/>
      <c r="X65" s="81"/>
      <c r="Y65" s="81"/>
      <c r="Z65" s="81"/>
      <c r="AA65" s="81"/>
      <c r="AB65" s="81"/>
      <c r="AC65" s="104"/>
    </row>
    <row r="66" spans="1:29" ht="16.5" customHeight="1" x14ac:dyDescent="0.2">
      <c r="A66" s="162" t="s">
        <v>34</v>
      </c>
      <c r="B66" s="206"/>
      <c r="C66" s="206"/>
      <c r="D66" s="206"/>
      <c r="E66" s="206"/>
      <c r="F66" s="206"/>
      <c r="G66" s="206"/>
      <c r="H66" s="206"/>
      <c r="I66" s="206"/>
      <c r="J66" s="206"/>
      <c r="K66" s="206"/>
      <c r="L66" s="206"/>
      <c r="M66" s="206"/>
      <c r="N66" s="206"/>
      <c r="O66" s="206"/>
      <c r="P66" s="206"/>
      <c r="Q66" s="206"/>
      <c r="R66" s="308" t="s">
        <v>32</v>
      </c>
      <c r="S66" s="308"/>
      <c r="T66" s="149" t="s">
        <v>11</v>
      </c>
    </row>
    <row r="67" spans="1:29" ht="16.7" customHeight="1" x14ac:dyDescent="0.2">
      <c r="A67" s="188"/>
      <c r="B67" s="189"/>
      <c r="C67" s="189"/>
      <c r="D67" s="189"/>
      <c r="E67" s="189"/>
      <c r="F67" s="189"/>
      <c r="G67" s="189"/>
      <c r="H67" s="189"/>
      <c r="I67" s="189"/>
      <c r="J67" s="189"/>
      <c r="K67" s="189"/>
      <c r="L67" s="189"/>
      <c r="M67" s="189"/>
      <c r="N67" s="189"/>
      <c r="O67" s="189"/>
      <c r="P67" s="189"/>
      <c r="Q67" s="189"/>
      <c r="R67" s="365"/>
      <c r="S67" s="366"/>
      <c r="T67" s="76"/>
    </row>
    <row r="68" spans="1:29" ht="16.7" customHeight="1" x14ac:dyDescent="0.2">
      <c r="A68" s="188"/>
      <c r="B68" s="189"/>
      <c r="C68" s="189"/>
      <c r="D68" s="189"/>
      <c r="E68" s="189"/>
      <c r="F68" s="189"/>
      <c r="G68" s="189"/>
      <c r="H68" s="189"/>
      <c r="I68" s="189"/>
      <c r="J68" s="189"/>
      <c r="K68" s="189"/>
      <c r="L68" s="189"/>
      <c r="M68" s="189"/>
      <c r="N68" s="189"/>
      <c r="O68" s="189"/>
      <c r="P68" s="189"/>
      <c r="Q68" s="189"/>
      <c r="R68" s="365"/>
      <c r="S68" s="366"/>
      <c r="T68" s="76"/>
    </row>
    <row r="69" spans="1:29" ht="16.7" customHeight="1" x14ac:dyDescent="0.2">
      <c r="A69" s="244"/>
      <c r="B69" s="245"/>
      <c r="C69" s="245"/>
      <c r="D69" s="245"/>
      <c r="E69" s="245"/>
      <c r="F69" s="245"/>
      <c r="G69" s="245"/>
      <c r="H69" s="245"/>
      <c r="I69" s="245"/>
      <c r="J69" s="245"/>
      <c r="K69" s="245"/>
      <c r="L69" s="245"/>
      <c r="M69" s="245"/>
      <c r="N69" s="245"/>
      <c r="O69" s="245"/>
      <c r="P69" s="245"/>
      <c r="Q69" s="245"/>
      <c r="R69" s="367"/>
      <c r="S69" s="368"/>
      <c r="T69" s="77"/>
    </row>
    <row r="70" spans="1:29" ht="16.7" customHeight="1" x14ac:dyDescent="0.2">
      <c r="A70" s="346"/>
      <c r="B70" s="222"/>
      <c r="C70" s="222"/>
      <c r="D70" s="222"/>
      <c r="E70" s="222"/>
      <c r="F70" s="222"/>
      <c r="G70" s="222"/>
      <c r="H70" s="222"/>
      <c r="I70" s="222"/>
      <c r="J70" s="222"/>
      <c r="K70" s="222"/>
      <c r="L70" s="222"/>
      <c r="M70" s="222"/>
      <c r="N70" s="222"/>
      <c r="O70" s="222"/>
      <c r="P70" s="222"/>
      <c r="Q70" s="222"/>
      <c r="R70" s="347"/>
      <c r="S70" s="348"/>
      <c r="T70" s="13"/>
    </row>
    <row r="71" spans="1:29" s="9" customFormat="1" ht="10.5" customHeight="1" x14ac:dyDescent="0.2">
      <c r="A71" s="202"/>
      <c r="B71" s="202"/>
      <c r="C71" s="202"/>
      <c r="D71" s="202"/>
      <c r="E71" s="202"/>
      <c r="F71" s="202"/>
      <c r="G71" s="202"/>
      <c r="H71" s="202"/>
      <c r="I71" s="202"/>
      <c r="J71" s="202"/>
      <c r="K71" s="202"/>
      <c r="L71" s="202"/>
      <c r="M71" s="202"/>
      <c r="N71" s="202"/>
      <c r="O71" s="202"/>
      <c r="P71" s="202"/>
      <c r="Q71" s="202"/>
      <c r="R71" s="202"/>
      <c r="S71" s="202"/>
      <c r="T71" s="202"/>
      <c r="U71" s="81"/>
      <c r="V71" s="81"/>
      <c r="W71" s="81"/>
      <c r="X71" s="81"/>
      <c r="Y71" s="81"/>
      <c r="Z71" s="81"/>
      <c r="AA71" s="81"/>
      <c r="AB71" s="81"/>
      <c r="AC71" s="104"/>
    </row>
    <row r="72" spans="1:29" ht="18.95" customHeight="1" x14ac:dyDescent="0.2">
      <c r="A72" s="162" t="s">
        <v>20</v>
      </c>
      <c r="B72" s="206"/>
      <c r="C72" s="206"/>
      <c r="D72" s="206"/>
      <c r="E72" s="206"/>
      <c r="F72" s="206"/>
      <c r="G72" s="206"/>
      <c r="H72" s="206"/>
      <c r="I72" s="206"/>
      <c r="J72" s="206"/>
      <c r="K72" s="206"/>
      <c r="L72" s="206"/>
      <c r="M72" s="206"/>
      <c r="N72" s="206"/>
      <c r="O72" s="206"/>
      <c r="P72" s="206"/>
      <c r="Q72" s="206"/>
      <c r="R72" s="206"/>
      <c r="S72" s="206"/>
      <c r="T72" s="18">
        <f>+T27+SUM(T32:T35)+SUM(T39:T40)+SUM(T54:T57)+T63+SUM(T46:T49)+SUM(T67:T70)</f>
        <v>0</v>
      </c>
    </row>
    <row r="73" spans="1:29" ht="18.2" customHeight="1" x14ac:dyDescent="0.2">
      <c r="A73" s="209" t="s">
        <v>5</v>
      </c>
      <c r="B73" s="210"/>
      <c r="C73" s="210"/>
      <c r="D73" s="210"/>
      <c r="E73" s="210"/>
      <c r="F73" s="210"/>
      <c r="G73" s="210"/>
      <c r="H73" s="364"/>
      <c r="I73" s="212"/>
      <c r="J73" s="212"/>
      <c r="K73" s="212"/>
      <c r="L73" s="212"/>
      <c r="M73" s="212"/>
      <c r="N73" s="212"/>
      <c r="O73" s="212"/>
      <c r="P73" s="212"/>
      <c r="Q73" s="212"/>
      <c r="R73" s="212"/>
      <c r="S73" s="212"/>
      <c r="T73" s="78"/>
    </row>
    <row r="74" spans="1:29" ht="15.95" customHeight="1" x14ac:dyDescent="0.2">
      <c r="A74" s="238" t="s">
        <v>19</v>
      </c>
      <c r="B74" s="239"/>
      <c r="C74" s="239"/>
      <c r="D74" s="239"/>
      <c r="E74" s="239"/>
      <c r="F74" s="239"/>
      <c r="G74" s="239"/>
      <c r="H74" s="188"/>
      <c r="I74" s="189"/>
      <c r="J74" s="189"/>
      <c r="K74" s="189"/>
      <c r="L74" s="189"/>
      <c r="M74" s="189"/>
      <c r="N74" s="189"/>
      <c r="O74" s="189"/>
      <c r="P74" s="189"/>
      <c r="Q74" s="189"/>
      <c r="R74" s="189"/>
      <c r="S74" s="189"/>
      <c r="T74" s="76"/>
    </row>
    <row r="75" spans="1:29" ht="18.95" customHeight="1" x14ac:dyDescent="0.2">
      <c r="A75" s="340" t="s">
        <v>39</v>
      </c>
      <c r="B75" s="341"/>
      <c r="C75" s="341"/>
      <c r="D75" s="341"/>
      <c r="E75" s="341"/>
      <c r="F75" s="341"/>
      <c r="G75" s="341"/>
      <c r="H75" s="341"/>
      <c r="I75" s="341"/>
      <c r="J75" s="341"/>
      <c r="K75" s="341"/>
      <c r="L75" s="341"/>
      <c r="M75" s="341"/>
      <c r="N75" s="341"/>
      <c r="O75" s="341"/>
      <c r="P75" s="341"/>
      <c r="Q75" s="341"/>
      <c r="R75" s="341"/>
      <c r="S75" s="341"/>
      <c r="T75" s="8">
        <f>+T72-SUM(T73:T74)</f>
        <v>0</v>
      </c>
    </row>
    <row r="76" spans="1:29" ht="16.5" customHeight="1" x14ac:dyDescent="0.2">
      <c r="A76" s="342"/>
      <c r="B76" s="343"/>
      <c r="C76" s="343"/>
      <c r="D76" s="343"/>
      <c r="E76" s="343"/>
      <c r="F76" s="343"/>
      <c r="G76" s="343"/>
      <c r="H76" s="343"/>
      <c r="I76" s="343"/>
      <c r="J76" s="343"/>
      <c r="K76" s="343"/>
      <c r="L76" s="343"/>
      <c r="M76" s="343"/>
      <c r="N76" s="344"/>
      <c r="O76" s="344"/>
      <c r="P76" s="344"/>
      <c r="Q76" s="344"/>
      <c r="R76" s="344"/>
      <c r="S76" s="344"/>
      <c r="T76" s="344"/>
    </row>
    <row r="77" spans="1:29" ht="16.5" customHeight="1" x14ac:dyDescent="0.2">
      <c r="A77" s="350" t="s">
        <v>97</v>
      </c>
      <c r="B77" s="350"/>
      <c r="C77" s="350"/>
      <c r="D77" s="350"/>
      <c r="E77" s="350"/>
      <c r="F77" s="350"/>
      <c r="G77" s="350"/>
      <c r="H77" s="350"/>
      <c r="I77" s="350"/>
      <c r="J77" s="350"/>
      <c r="K77" s="350"/>
      <c r="L77" s="350"/>
      <c r="M77" s="350"/>
      <c r="N77" s="350"/>
      <c r="O77" s="350"/>
      <c r="P77" s="350"/>
      <c r="Q77" s="350"/>
      <c r="R77" s="350"/>
      <c r="S77" s="350"/>
      <c r="T77" s="350"/>
    </row>
    <row r="78" spans="1:29" s="75" customFormat="1" ht="16.5" customHeight="1" x14ac:dyDescent="0.2">
      <c r="A78" s="66"/>
      <c r="B78" s="254" t="s">
        <v>54</v>
      </c>
      <c r="C78" s="254"/>
      <c r="D78" s="66"/>
      <c r="E78" s="228" t="s">
        <v>35</v>
      </c>
      <c r="F78" s="229"/>
      <c r="G78" s="229"/>
      <c r="H78" s="229"/>
      <c r="I78" s="229"/>
      <c r="J78" s="345"/>
      <c r="K78" s="70"/>
      <c r="L78" s="339" t="s">
        <v>84</v>
      </c>
      <c r="M78" s="339"/>
      <c r="N78" s="339"/>
      <c r="O78" s="339"/>
      <c r="P78" s="339"/>
      <c r="Q78" s="339"/>
      <c r="R78" s="339"/>
      <c r="S78" s="339"/>
      <c r="T78" s="339"/>
      <c r="U78" s="79"/>
      <c r="V78" s="79"/>
      <c r="W78" s="79"/>
      <c r="X78" s="79"/>
      <c r="Y78" s="79"/>
      <c r="Z78" s="79"/>
      <c r="AA78" s="79"/>
      <c r="AB78" s="79"/>
      <c r="AC78" s="105"/>
    </row>
    <row r="79" spans="1:29" s="75" customFormat="1" ht="16.5" customHeight="1" x14ac:dyDescent="0.2">
      <c r="A79" s="254" t="s">
        <v>82</v>
      </c>
      <c r="B79" s="254"/>
      <c r="C79" s="254"/>
      <c r="D79" s="254"/>
      <c r="E79" s="254"/>
      <c r="F79" s="331"/>
      <c r="G79" s="332"/>
      <c r="H79" s="332"/>
      <c r="I79" s="332"/>
      <c r="J79" s="333"/>
      <c r="K79" s="70"/>
      <c r="L79" s="72"/>
      <c r="M79" s="334" t="s">
        <v>83</v>
      </c>
      <c r="N79" s="335"/>
      <c r="O79" s="336"/>
      <c r="P79" s="337"/>
      <c r="Q79" s="338"/>
      <c r="R79" s="339" t="s">
        <v>85</v>
      </c>
      <c r="S79" s="339"/>
      <c r="T79" s="339"/>
      <c r="U79" s="79"/>
      <c r="V79" s="79"/>
      <c r="W79" s="79"/>
      <c r="X79" s="79"/>
      <c r="Y79" s="79"/>
      <c r="Z79" s="79"/>
      <c r="AA79" s="79"/>
      <c r="AB79" s="79"/>
      <c r="AC79" s="105"/>
    </row>
    <row r="80" spans="1:29" ht="16.5" customHeight="1" x14ac:dyDescent="0.2">
      <c r="A80" s="357" t="s">
        <v>23</v>
      </c>
      <c r="B80" s="358"/>
      <c r="C80" s="358"/>
      <c r="D80" s="359"/>
      <c r="E80" s="357" t="s">
        <v>41</v>
      </c>
      <c r="F80" s="360"/>
      <c r="G80" s="360"/>
      <c r="H80" s="360"/>
      <c r="I80" s="360"/>
      <c r="J80" s="361"/>
      <c r="K80" s="71"/>
      <c r="L80" s="362" t="s">
        <v>13</v>
      </c>
      <c r="M80" s="363"/>
      <c r="N80" s="363"/>
      <c r="O80" s="363"/>
      <c r="P80" s="363"/>
      <c r="Q80" s="363"/>
      <c r="R80" s="363"/>
      <c r="S80" s="363"/>
      <c r="T80" s="363"/>
    </row>
    <row r="81" spans="1:20" ht="29.25" customHeight="1" x14ac:dyDescent="0.2">
      <c r="A81" s="351"/>
      <c r="B81" s="352"/>
      <c r="C81" s="352"/>
      <c r="D81" s="352"/>
      <c r="E81" s="353"/>
      <c r="F81" s="354"/>
      <c r="G81" s="354"/>
      <c r="H81" s="354"/>
      <c r="I81" s="354"/>
      <c r="J81" s="355"/>
      <c r="K81" s="71"/>
      <c r="L81" s="356"/>
      <c r="M81" s="212"/>
      <c r="N81" s="212"/>
      <c r="O81" s="212"/>
      <c r="P81" s="212"/>
      <c r="Q81" s="212"/>
      <c r="R81" s="212"/>
      <c r="S81" s="212"/>
      <c r="T81" s="212"/>
    </row>
    <row r="82" spans="1:20" ht="29.25" customHeight="1" x14ac:dyDescent="0.2">
      <c r="A82" s="67"/>
      <c r="B82" s="68"/>
      <c r="C82" s="68"/>
      <c r="D82" s="68"/>
      <c r="E82" s="69"/>
      <c r="F82" s="69"/>
      <c r="G82" s="69"/>
      <c r="H82" s="69"/>
      <c r="I82" s="69"/>
      <c r="J82" s="69"/>
      <c r="K82" s="69"/>
      <c r="L82" s="69"/>
      <c r="M82" s="69"/>
      <c r="N82" s="69"/>
      <c r="O82" s="69"/>
      <c r="P82" s="69"/>
      <c r="Q82" s="69"/>
      <c r="R82" s="69"/>
      <c r="S82" s="69"/>
      <c r="T82" s="69"/>
    </row>
  </sheetData>
  <sheetProtection sheet="1" objects="1" scenarios="1"/>
  <mergeCells count="261">
    <mergeCell ref="A77:T77"/>
    <mergeCell ref="A81:D81"/>
    <mergeCell ref="E81:J81"/>
    <mergeCell ref="L81:T81"/>
    <mergeCell ref="A80:D80"/>
    <mergeCell ref="E80:J80"/>
    <mergeCell ref="L80:T80"/>
    <mergeCell ref="H73:S73"/>
    <mergeCell ref="A67:Q67"/>
    <mergeCell ref="R67:S67"/>
    <mergeCell ref="A68:Q68"/>
    <mergeCell ref="R68:S68"/>
    <mergeCell ref="A69:Q69"/>
    <mergeCell ref="R69:S69"/>
    <mergeCell ref="A10:D10"/>
    <mergeCell ref="E10:T10"/>
    <mergeCell ref="A9:D9"/>
    <mergeCell ref="A8:D8"/>
    <mergeCell ref="A5:D5"/>
    <mergeCell ref="E5:J5"/>
    <mergeCell ref="A79:E79"/>
    <mergeCell ref="F79:J79"/>
    <mergeCell ref="M79:O79"/>
    <mergeCell ref="P79:Q79"/>
    <mergeCell ref="R79:T79"/>
    <mergeCell ref="A74:G74"/>
    <mergeCell ref="H74:S74"/>
    <mergeCell ref="A75:S75"/>
    <mergeCell ref="A76:T76"/>
    <mergeCell ref="B78:C78"/>
    <mergeCell ref="E78:J78"/>
    <mergeCell ref="L78:T78"/>
    <mergeCell ref="A70:Q70"/>
    <mergeCell ref="R70:S70"/>
    <mergeCell ref="A71:T71"/>
    <mergeCell ref="A72:S72"/>
    <mergeCell ref="A73:G73"/>
    <mergeCell ref="A7:T7"/>
    <mergeCell ref="R66:S66"/>
    <mergeCell ref="A58:T58"/>
    <mergeCell ref="A59:T59"/>
    <mergeCell ref="A60:T60"/>
    <mergeCell ref="A62:N62"/>
    <mergeCell ref="O62:Q62"/>
    <mergeCell ref="R62:S62"/>
    <mergeCell ref="A54:A57"/>
    <mergeCell ref="B54:D57"/>
    <mergeCell ref="E54:J54"/>
    <mergeCell ref="P54:Q54"/>
    <mergeCell ref="E55:J55"/>
    <mergeCell ref="P55:Q55"/>
    <mergeCell ref="E56:J56"/>
    <mergeCell ref="P56:Q56"/>
    <mergeCell ref="E57:J57"/>
    <mergeCell ref="P57:Q57"/>
    <mergeCell ref="A61:T61"/>
    <mergeCell ref="A65:T65"/>
    <mergeCell ref="A63:N63"/>
    <mergeCell ref="O63:Q63"/>
    <mergeCell ref="R63:S63"/>
    <mergeCell ref="A64:T64"/>
    <mergeCell ref="A66:Q66"/>
    <mergeCell ref="A50:T50"/>
    <mergeCell ref="A52:H53"/>
    <mergeCell ref="I52:J52"/>
    <mergeCell ref="M52:S52"/>
    <mergeCell ref="T52:T53"/>
    <mergeCell ref="I53:J53"/>
    <mergeCell ref="M53:N53"/>
    <mergeCell ref="O53:Q53"/>
    <mergeCell ref="R53:S53"/>
    <mergeCell ref="A51:T51"/>
    <mergeCell ref="A48:J48"/>
    <mergeCell ref="K48:L48"/>
    <mergeCell ref="M48:N48"/>
    <mergeCell ref="P48:Q48"/>
    <mergeCell ref="R48:S48"/>
    <mergeCell ref="A49:J49"/>
    <mergeCell ref="K49:L49"/>
    <mergeCell ref="M49:N49"/>
    <mergeCell ref="P49:Q49"/>
    <mergeCell ref="R49:S49"/>
    <mergeCell ref="A46:J46"/>
    <mergeCell ref="K46:L46"/>
    <mergeCell ref="M46:N46"/>
    <mergeCell ref="P46:Q46"/>
    <mergeCell ref="R46:S46"/>
    <mergeCell ref="A47:J47"/>
    <mergeCell ref="K47:L47"/>
    <mergeCell ref="M47:N47"/>
    <mergeCell ref="P47:Q47"/>
    <mergeCell ref="R47:S47"/>
    <mergeCell ref="A43:T43"/>
    <mergeCell ref="A44:J44"/>
    <mergeCell ref="K44:L44"/>
    <mergeCell ref="M44:Q44"/>
    <mergeCell ref="R44:S45"/>
    <mergeCell ref="T44:T45"/>
    <mergeCell ref="A45:J45"/>
    <mergeCell ref="K45:L45"/>
    <mergeCell ref="M45:N45"/>
    <mergeCell ref="P45:Q45"/>
    <mergeCell ref="A39:J39"/>
    <mergeCell ref="P39:Q39"/>
    <mergeCell ref="A40:J40"/>
    <mergeCell ref="P40:Q40"/>
    <mergeCell ref="A41:T41"/>
    <mergeCell ref="A42:T42"/>
    <mergeCell ref="M37:S37"/>
    <mergeCell ref="M38:N38"/>
    <mergeCell ref="O38:Q38"/>
    <mergeCell ref="R38:S38"/>
    <mergeCell ref="A35:C35"/>
    <mergeCell ref="D35:G35"/>
    <mergeCell ref="H35:N35"/>
    <mergeCell ref="O35:Q35"/>
    <mergeCell ref="R35:S35"/>
    <mergeCell ref="A36:T36"/>
    <mergeCell ref="A33:N33"/>
    <mergeCell ref="O33:Q33"/>
    <mergeCell ref="R33:S33"/>
    <mergeCell ref="A34:C34"/>
    <mergeCell ref="D34:G34"/>
    <mergeCell ref="H34:N34"/>
    <mergeCell ref="O34:Q34"/>
    <mergeCell ref="R34:S34"/>
    <mergeCell ref="A29:T29"/>
    <mergeCell ref="A31:N31"/>
    <mergeCell ref="O31:Q31"/>
    <mergeCell ref="R31:S31"/>
    <mergeCell ref="A32:N32"/>
    <mergeCell ref="O32:Q32"/>
    <mergeCell ref="R32:S32"/>
    <mergeCell ref="A27:K27"/>
    <mergeCell ref="L27:N27"/>
    <mergeCell ref="O27:Q27"/>
    <mergeCell ref="R27:S27"/>
    <mergeCell ref="A28:K28"/>
    <mergeCell ref="L28:N28"/>
    <mergeCell ref="O28:Q28"/>
    <mergeCell ref="R28:T28"/>
    <mergeCell ref="A30:T30"/>
    <mergeCell ref="R25:S25"/>
    <mergeCell ref="A26:B26"/>
    <mergeCell ref="C26:D26"/>
    <mergeCell ref="E26:G26"/>
    <mergeCell ref="H26:J26"/>
    <mergeCell ref="L26:N26"/>
    <mergeCell ref="O26:Q26"/>
    <mergeCell ref="R26:S26"/>
    <mergeCell ref="A25:B25"/>
    <mergeCell ref="C25:D25"/>
    <mergeCell ref="E25:G25"/>
    <mergeCell ref="H25:J25"/>
    <mergeCell ref="L25:N25"/>
    <mergeCell ref="O25:Q25"/>
    <mergeCell ref="R23:S23"/>
    <mergeCell ref="A24:B24"/>
    <mergeCell ref="C24:D24"/>
    <mergeCell ref="E24:G24"/>
    <mergeCell ref="H24:J24"/>
    <mergeCell ref="L24:N24"/>
    <mergeCell ref="O24:Q24"/>
    <mergeCell ref="R24:S24"/>
    <mergeCell ref="A23:B23"/>
    <mergeCell ref="C23:D23"/>
    <mergeCell ref="E23:G23"/>
    <mergeCell ref="H23:J23"/>
    <mergeCell ref="L23:N23"/>
    <mergeCell ref="O23:Q23"/>
    <mergeCell ref="R21:S21"/>
    <mergeCell ref="A22:B22"/>
    <mergeCell ref="C22:D22"/>
    <mergeCell ref="E22:G22"/>
    <mergeCell ref="H22:J22"/>
    <mergeCell ref="L22:N22"/>
    <mergeCell ref="O22:Q22"/>
    <mergeCell ref="R22:S22"/>
    <mergeCell ref="A21:B21"/>
    <mergeCell ref="C21:D21"/>
    <mergeCell ref="E21:G21"/>
    <mergeCell ref="H21:J21"/>
    <mergeCell ref="L21:N21"/>
    <mergeCell ref="O21:Q21"/>
    <mergeCell ref="R19:S19"/>
    <mergeCell ref="A20:B20"/>
    <mergeCell ref="C20:D20"/>
    <mergeCell ref="E20:G20"/>
    <mergeCell ref="H20:J20"/>
    <mergeCell ref="L20:N20"/>
    <mergeCell ref="O20:Q20"/>
    <mergeCell ref="R20:S20"/>
    <mergeCell ref="A19:B19"/>
    <mergeCell ref="C19:D19"/>
    <mergeCell ref="E19:G19"/>
    <mergeCell ref="H19:J19"/>
    <mergeCell ref="L19:N19"/>
    <mergeCell ref="O19:Q19"/>
    <mergeCell ref="R17:S17"/>
    <mergeCell ref="A18:B18"/>
    <mergeCell ref="C18:D18"/>
    <mergeCell ref="E18:G18"/>
    <mergeCell ref="H18:J18"/>
    <mergeCell ref="L18:N18"/>
    <mergeCell ref="O18:Q18"/>
    <mergeCell ref="R18:S18"/>
    <mergeCell ref="A17:B17"/>
    <mergeCell ref="C17:D17"/>
    <mergeCell ref="E17:G17"/>
    <mergeCell ref="H17:J17"/>
    <mergeCell ref="L17:N17"/>
    <mergeCell ref="O17:Q17"/>
    <mergeCell ref="R15:S15"/>
    <mergeCell ref="A16:B16"/>
    <mergeCell ref="C16:D16"/>
    <mergeCell ref="E16:G16"/>
    <mergeCell ref="H16:J16"/>
    <mergeCell ref="L16:N16"/>
    <mergeCell ref="O16:Q16"/>
    <mergeCell ref="R16:S16"/>
    <mergeCell ref="A15:B15"/>
    <mergeCell ref="C15:D15"/>
    <mergeCell ref="E15:G15"/>
    <mergeCell ref="H15:J15"/>
    <mergeCell ref="L15:N15"/>
    <mergeCell ref="O15:Q15"/>
    <mergeCell ref="A14:B14"/>
    <mergeCell ref="C14:D14"/>
    <mergeCell ref="E14:G14"/>
    <mergeCell ref="H14:J14"/>
    <mergeCell ref="L14:N14"/>
    <mergeCell ref="O14:Q14"/>
    <mergeCell ref="A11:T11"/>
    <mergeCell ref="A12:T12"/>
    <mergeCell ref="A13:B13"/>
    <mergeCell ref="C13:D13"/>
    <mergeCell ref="E13:G13"/>
    <mergeCell ref="H13:J13"/>
    <mergeCell ref="L13:N13"/>
    <mergeCell ref="O13:Q13"/>
    <mergeCell ref="R13:S14"/>
    <mergeCell ref="T13:T14"/>
    <mergeCell ref="A1:Q1"/>
    <mergeCell ref="S1:T1"/>
    <mergeCell ref="A2:T2"/>
    <mergeCell ref="A3:T3"/>
    <mergeCell ref="K5:L5"/>
    <mergeCell ref="M5:P5"/>
    <mergeCell ref="R5:S5"/>
    <mergeCell ref="K9:L9"/>
    <mergeCell ref="M9:T9"/>
    <mergeCell ref="E9:J9"/>
    <mergeCell ref="A6:D6"/>
    <mergeCell ref="E6:J6"/>
    <mergeCell ref="K6:L6"/>
    <mergeCell ref="M6:P6"/>
    <mergeCell ref="R6:S6"/>
    <mergeCell ref="K8:L8"/>
    <mergeCell ref="M8:T8"/>
    <mergeCell ref="E8:J8"/>
    <mergeCell ref="A4:T4"/>
  </mergeCells>
  <pageMargins left="0.7" right="0.7" top="0.75" bottom="0.75" header="0.3" footer="0.3"/>
  <pageSetup paperSize="9" scale="56" fitToWidth="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62EFB-BE51-437D-95EF-5F088917A150}">
  <sheetPr>
    <pageSetUpPr fitToPage="1"/>
  </sheetPr>
  <dimension ref="A1:AC75"/>
  <sheetViews>
    <sheetView showGridLines="0" zoomScaleNormal="100" workbookViewId="0">
      <selection sqref="A1:Q1"/>
    </sheetView>
  </sheetViews>
  <sheetFormatPr baseColWidth="10" defaultColWidth="9.140625" defaultRowHeight="12.75" x14ac:dyDescent="0.2"/>
  <cols>
    <col min="1" max="1" width="3.42578125" style="6" customWidth="1"/>
    <col min="2" max="2" width="9.140625" style="6" customWidth="1"/>
    <col min="3" max="3" width="8.85546875" style="6" customWidth="1"/>
    <col min="4" max="4" width="3.85546875" style="6" customWidth="1"/>
    <col min="5" max="5" width="9.42578125" style="6" customWidth="1"/>
    <col min="6" max="6" width="5.5703125" style="6" customWidth="1"/>
    <col min="7" max="7" width="12" style="6" customWidth="1"/>
    <col min="8" max="8" width="12.5703125" style="6" customWidth="1"/>
    <col min="9" max="9" width="6.7109375" style="6" customWidth="1"/>
    <col min="10" max="10" width="6.42578125" style="6" customWidth="1"/>
    <col min="11" max="11" width="11" style="6" customWidth="1"/>
    <col min="12" max="12" width="9.85546875" style="6" customWidth="1"/>
    <col min="13" max="13" width="4.140625" style="6" customWidth="1"/>
    <col min="14" max="14" width="9.140625" style="6" customWidth="1"/>
    <col min="15" max="15" width="3.85546875" style="6" customWidth="1"/>
    <col min="16" max="16" width="4.42578125" style="6" customWidth="1"/>
    <col min="17" max="17" width="5.7109375" style="6" customWidth="1"/>
    <col min="18" max="18" width="3.5703125" style="6" customWidth="1"/>
    <col min="19" max="19" width="10.28515625" style="6" customWidth="1"/>
    <col min="20" max="20" width="12.85546875" style="6" customWidth="1"/>
    <col min="21" max="21" width="15.5703125" style="80" customWidth="1"/>
    <col min="22" max="22" width="18.140625" style="80" customWidth="1"/>
    <col min="23" max="25" width="9.140625" style="80"/>
    <col min="26" max="26" width="9.140625" style="103"/>
    <col min="27" max="28" width="9.140625" style="80"/>
    <col min="29" max="29" width="9.140625" style="103"/>
    <col min="30" max="16384" width="9.140625" style="6"/>
  </cols>
  <sheetData>
    <row r="1" spans="1:27" ht="24.95" customHeight="1" x14ac:dyDescent="0.2">
      <c r="A1" s="369" t="s">
        <v>6</v>
      </c>
      <c r="B1" s="369"/>
      <c r="C1" s="369"/>
      <c r="D1" s="369"/>
      <c r="E1" s="369"/>
      <c r="F1" s="369"/>
      <c r="G1" s="369"/>
      <c r="H1" s="369"/>
      <c r="I1" s="369"/>
      <c r="J1" s="369"/>
      <c r="K1" s="369"/>
      <c r="L1" s="369"/>
      <c r="M1" s="369"/>
      <c r="N1" s="369"/>
      <c r="O1" s="369"/>
      <c r="P1" s="369"/>
      <c r="Q1" s="369"/>
      <c r="R1" s="126"/>
      <c r="S1" s="370">
        <v>2020</v>
      </c>
      <c r="T1" s="370"/>
    </row>
    <row r="2" spans="1:27" ht="13.5" customHeight="1" x14ac:dyDescent="0.2">
      <c r="A2" s="371" t="s">
        <v>94</v>
      </c>
      <c r="B2" s="372"/>
      <c r="C2" s="372"/>
      <c r="D2" s="372"/>
      <c r="E2" s="372"/>
      <c r="F2" s="372"/>
      <c r="G2" s="372"/>
      <c r="H2" s="372"/>
      <c r="I2" s="372"/>
      <c r="J2" s="372"/>
      <c r="K2" s="372"/>
      <c r="L2" s="372"/>
      <c r="M2" s="372"/>
      <c r="N2" s="372"/>
      <c r="O2" s="372"/>
      <c r="P2" s="372"/>
      <c r="Q2" s="372"/>
      <c r="R2" s="372"/>
      <c r="S2" s="372"/>
      <c r="T2" s="372"/>
    </row>
    <row r="3" spans="1:27" ht="6.75" customHeight="1" x14ac:dyDescent="0.2">
      <c r="A3" s="373"/>
      <c r="B3" s="172"/>
      <c r="C3" s="157"/>
      <c r="D3" s="157"/>
      <c r="E3" s="157"/>
      <c r="F3" s="157"/>
      <c r="G3" s="157"/>
      <c r="H3" s="157"/>
      <c r="I3" s="157"/>
      <c r="J3" s="157"/>
      <c r="K3" s="172"/>
      <c r="L3" s="172"/>
      <c r="M3" s="172"/>
      <c r="N3" s="172"/>
      <c r="O3" s="172"/>
      <c r="P3" s="172"/>
      <c r="Q3" s="172"/>
      <c r="R3" s="172"/>
      <c r="S3" s="172"/>
      <c r="T3" s="157"/>
      <c r="U3" s="98">
        <v>0.99998842592592585</v>
      </c>
      <c r="V3" s="99"/>
    </row>
    <row r="4" spans="1:27" ht="16.7" customHeight="1" x14ac:dyDescent="0.2">
      <c r="A4" s="374" t="s">
        <v>64</v>
      </c>
      <c r="B4" s="375"/>
      <c r="C4" s="346"/>
      <c r="D4" s="346"/>
      <c r="E4" s="376"/>
      <c r="F4" s="376"/>
      <c r="G4" s="376"/>
      <c r="H4" s="376"/>
      <c r="I4" s="376"/>
      <c r="J4" s="376"/>
      <c r="K4" s="377" t="s">
        <v>33</v>
      </c>
      <c r="L4" s="378"/>
      <c r="M4" s="379"/>
      <c r="N4" s="379"/>
      <c r="O4" s="379"/>
      <c r="P4" s="379"/>
      <c r="Q4" s="33" t="s">
        <v>0</v>
      </c>
      <c r="R4" s="380"/>
      <c r="S4" s="381"/>
      <c r="T4" s="64" t="s">
        <v>90</v>
      </c>
      <c r="U4" s="80" t="s">
        <v>86</v>
      </c>
      <c r="V4" s="80">
        <v>801</v>
      </c>
    </row>
    <row r="5" spans="1:27" ht="16.7" customHeight="1" x14ac:dyDescent="0.2">
      <c r="A5" s="374" t="s">
        <v>60</v>
      </c>
      <c r="B5" s="382"/>
      <c r="C5" s="390"/>
      <c r="D5" s="391"/>
      <c r="E5" s="331"/>
      <c r="F5" s="332"/>
      <c r="G5" s="332"/>
      <c r="H5" s="332"/>
      <c r="I5" s="332"/>
      <c r="J5" s="333"/>
      <c r="K5" s="377" t="s">
        <v>56</v>
      </c>
      <c r="L5" s="378"/>
      <c r="M5" s="379"/>
      <c r="N5" s="379"/>
      <c r="O5" s="379"/>
      <c r="P5" s="379"/>
      <c r="Q5" s="33" t="s">
        <v>0</v>
      </c>
      <c r="R5" s="380"/>
      <c r="S5" s="381"/>
      <c r="T5" s="34">
        <f>IF(OR(U5&lt;0,AA6&lt;0),0,+AA6+U5)</f>
        <v>0</v>
      </c>
      <c r="U5" s="93">
        <f>+V10</f>
        <v>0</v>
      </c>
      <c r="W5" s="94" t="s">
        <v>87</v>
      </c>
      <c r="X5" s="95" t="s">
        <v>88</v>
      </c>
      <c r="Y5" s="94" t="s">
        <v>89</v>
      </c>
      <c r="Z5" s="130"/>
      <c r="AA5" s="97"/>
    </row>
    <row r="6" spans="1:27" ht="16.7" customHeight="1" x14ac:dyDescent="0.2">
      <c r="A6" s="374" t="s">
        <v>51</v>
      </c>
      <c r="B6" s="382"/>
      <c r="C6" s="188"/>
      <c r="D6" s="188"/>
      <c r="E6" s="364"/>
      <c r="F6" s="364"/>
      <c r="G6" s="364"/>
      <c r="H6" s="364"/>
      <c r="I6" s="364"/>
      <c r="J6" s="364"/>
      <c r="K6" s="374" t="s">
        <v>50</v>
      </c>
      <c r="L6" s="382"/>
      <c r="M6" s="383"/>
      <c r="N6" s="383"/>
      <c r="O6" s="383"/>
      <c r="P6" s="383"/>
      <c r="Q6" s="383"/>
      <c r="R6" s="383"/>
      <c r="S6" s="383"/>
      <c r="T6" s="384"/>
      <c r="U6" s="106">
        <f>+W10+X10</f>
        <v>0</v>
      </c>
      <c r="W6" s="93">
        <f>IF(U6&lt;6,1,0)</f>
        <v>1</v>
      </c>
      <c r="X6" s="93">
        <f>IF(U6&lt;=12,IF(U6&gt;=6,1,0),0)</f>
        <v>0</v>
      </c>
      <c r="Y6" s="93">
        <f>IF(U6&gt;12,1,0)</f>
        <v>0</v>
      </c>
      <c r="Z6" s="130"/>
      <c r="AA6" s="97">
        <f>+X6+Y6</f>
        <v>0</v>
      </c>
    </row>
    <row r="7" spans="1:27" ht="16.7" customHeight="1" x14ac:dyDescent="0.2">
      <c r="A7" s="374" t="s">
        <v>81</v>
      </c>
      <c r="B7" s="382"/>
      <c r="C7" s="188"/>
      <c r="D7" s="188"/>
      <c r="E7" s="188"/>
      <c r="F7" s="188"/>
      <c r="G7" s="188"/>
      <c r="H7" s="188"/>
      <c r="I7" s="188"/>
      <c r="J7" s="188"/>
      <c r="K7" s="374" t="s">
        <v>7</v>
      </c>
      <c r="L7" s="382"/>
      <c r="M7" s="383"/>
      <c r="N7" s="383"/>
      <c r="O7" s="383"/>
      <c r="P7" s="383"/>
      <c r="Q7" s="383"/>
      <c r="R7" s="383"/>
      <c r="S7" s="383"/>
      <c r="T7" s="384"/>
      <c r="U7" s="100">
        <f>+M4+R4</f>
        <v>0</v>
      </c>
    </row>
    <row r="8" spans="1:27" ht="16.7" customHeight="1" x14ac:dyDescent="0.2">
      <c r="A8" s="385" t="s">
        <v>62</v>
      </c>
      <c r="B8" s="344"/>
      <c r="C8" s="344"/>
      <c r="D8" s="344"/>
      <c r="E8" s="386"/>
      <c r="F8" s="387"/>
      <c r="G8" s="388"/>
      <c r="H8" s="388"/>
      <c r="I8" s="388"/>
      <c r="J8" s="388"/>
      <c r="K8" s="388"/>
      <c r="L8" s="388"/>
      <c r="M8" s="388"/>
      <c r="N8" s="388"/>
      <c r="O8" s="388"/>
      <c r="P8" s="388"/>
      <c r="Q8" s="388"/>
      <c r="R8" s="388"/>
      <c r="S8" s="388"/>
      <c r="T8" s="389"/>
      <c r="U8" s="100">
        <f>+M5+R5</f>
        <v>0</v>
      </c>
      <c r="V8" s="100">
        <f>+U8-U7</f>
        <v>0</v>
      </c>
    </row>
    <row r="9" spans="1:27" ht="12.95" customHeight="1" x14ac:dyDescent="0.2">
      <c r="A9" s="342"/>
      <c r="B9" s="344"/>
      <c r="C9" s="344"/>
      <c r="D9" s="344"/>
      <c r="E9" s="344"/>
      <c r="F9" s="344"/>
      <c r="G9" s="344"/>
      <c r="H9" s="344"/>
      <c r="I9" s="344"/>
      <c r="J9" s="344"/>
      <c r="K9" s="344"/>
      <c r="L9" s="344"/>
      <c r="M9" s="344"/>
      <c r="N9" s="344"/>
      <c r="O9" s="344"/>
      <c r="P9" s="344"/>
      <c r="Q9" s="344"/>
      <c r="R9" s="344"/>
      <c r="S9" s="344"/>
      <c r="T9" s="344"/>
      <c r="U9" s="80">
        <f>IF(OR(R4&lt;=0,R5&lt;=0),0,MINUTE(V8))</f>
        <v>0</v>
      </c>
      <c r="V9" s="101">
        <f>+V8</f>
        <v>0</v>
      </c>
    </row>
    <row r="10" spans="1:27" ht="20.45" customHeight="1" x14ac:dyDescent="0.2">
      <c r="A10" s="374" t="s">
        <v>53</v>
      </c>
      <c r="B10" s="395"/>
      <c r="C10" s="395"/>
      <c r="D10" s="395"/>
      <c r="E10" s="395"/>
      <c r="F10" s="395"/>
      <c r="G10" s="395"/>
      <c r="H10" s="395"/>
      <c r="I10" s="395"/>
      <c r="J10" s="395"/>
      <c r="K10" s="395"/>
      <c r="L10" s="395"/>
      <c r="M10" s="395"/>
      <c r="N10" s="395"/>
      <c r="O10" s="395"/>
      <c r="P10" s="395"/>
      <c r="Q10" s="395"/>
      <c r="R10" s="395"/>
      <c r="S10" s="395"/>
      <c r="T10" s="395"/>
      <c r="V10" s="80">
        <f>IF(V9&lt;0,0,DAY(V9))</f>
        <v>0</v>
      </c>
      <c r="W10" s="102">
        <f>IF(V8&lt;0,0,HOUR(V9))</f>
        <v>0</v>
      </c>
      <c r="X10" s="80">
        <f>+U9/60</f>
        <v>0</v>
      </c>
    </row>
    <row r="11" spans="1:27" ht="15.2" customHeight="1" x14ac:dyDescent="0.2">
      <c r="A11" s="396" t="s">
        <v>45</v>
      </c>
      <c r="B11" s="397"/>
      <c r="C11" s="396" t="s">
        <v>29</v>
      </c>
      <c r="D11" s="397"/>
      <c r="E11" s="398"/>
      <c r="F11" s="397"/>
      <c r="G11" s="397"/>
      <c r="H11" s="398" t="s">
        <v>27</v>
      </c>
      <c r="I11" s="397"/>
      <c r="J11" s="397"/>
      <c r="K11" s="125" t="s">
        <v>45</v>
      </c>
      <c r="L11" s="396" t="s">
        <v>58</v>
      </c>
      <c r="M11" s="397"/>
      <c r="N11" s="397"/>
      <c r="O11" s="396" t="s">
        <v>47</v>
      </c>
      <c r="P11" s="397"/>
      <c r="Q11" s="397"/>
      <c r="R11" s="399" t="s">
        <v>32</v>
      </c>
      <c r="S11" s="400"/>
      <c r="T11" s="396" t="s">
        <v>11</v>
      </c>
    </row>
    <row r="12" spans="1:27" ht="15.2" customHeight="1" x14ac:dyDescent="0.2">
      <c r="A12" s="392" t="s">
        <v>23</v>
      </c>
      <c r="B12" s="393"/>
      <c r="C12" s="394" t="s">
        <v>10</v>
      </c>
      <c r="D12" s="393"/>
      <c r="E12" s="394" t="s">
        <v>16</v>
      </c>
      <c r="F12" s="393"/>
      <c r="G12" s="393"/>
      <c r="H12" s="394" t="s">
        <v>22</v>
      </c>
      <c r="I12" s="393"/>
      <c r="J12" s="393"/>
      <c r="K12" s="124" t="s">
        <v>28</v>
      </c>
      <c r="L12" s="392" t="s">
        <v>44</v>
      </c>
      <c r="M12" s="393"/>
      <c r="N12" s="393"/>
      <c r="O12" s="392" t="s">
        <v>25</v>
      </c>
      <c r="P12" s="393"/>
      <c r="Q12" s="393"/>
      <c r="R12" s="401"/>
      <c r="S12" s="402"/>
      <c r="T12" s="392"/>
    </row>
    <row r="13" spans="1:27" ht="16.7" customHeight="1" x14ac:dyDescent="0.2">
      <c r="A13" s="184"/>
      <c r="B13" s="185"/>
      <c r="C13" s="186"/>
      <c r="D13" s="187"/>
      <c r="E13" s="188"/>
      <c r="F13" s="189"/>
      <c r="G13" s="189"/>
      <c r="H13" s="188"/>
      <c r="I13" s="189"/>
      <c r="J13" s="189"/>
      <c r="K13" s="122"/>
      <c r="L13" s="188"/>
      <c r="M13" s="189"/>
      <c r="N13" s="189"/>
      <c r="O13" s="190"/>
      <c r="P13" s="191"/>
      <c r="Q13" s="191"/>
      <c r="R13" s="182"/>
      <c r="S13" s="183"/>
      <c r="T13" s="76"/>
    </row>
    <row r="14" spans="1:27" ht="16.7" customHeight="1" x14ac:dyDescent="0.2">
      <c r="A14" s="184"/>
      <c r="B14" s="185"/>
      <c r="C14" s="186"/>
      <c r="D14" s="187"/>
      <c r="E14" s="188"/>
      <c r="F14" s="189"/>
      <c r="G14" s="189"/>
      <c r="H14" s="188"/>
      <c r="I14" s="189"/>
      <c r="J14" s="189"/>
      <c r="K14" s="122"/>
      <c r="L14" s="188"/>
      <c r="M14" s="189"/>
      <c r="N14" s="189"/>
      <c r="O14" s="190"/>
      <c r="P14" s="191"/>
      <c r="Q14" s="191"/>
      <c r="R14" s="182"/>
      <c r="S14" s="183"/>
      <c r="T14" s="76"/>
    </row>
    <row r="15" spans="1:27" ht="18.2" customHeight="1" x14ac:dyDescent="0.2">
      <c r="A15" s="184"/>
      <c r="B15" s="185"/>
      <c r="C15" s="186"/>
      <c r="D15" s="187"/>
      <c r="E15" s="188"/>
      <c r="F15" s="189"/>
      <c r="G15" s="189"/>
      <c r="H15" s="188"/>
      <c r="I15" s="189"/>
      <c r="J15" s="189"/>
      <c r="K15" s="122"/>
      <c r="L15" s="188"/>
      <c r="M15" s="189"/>
      <c r="N15" s="189"/>
      <c r="O15" s="190"/>
      <c r="P15" s="191"/>
      <c r="Q15" s="191"/>
      <c r="R15" s="182"/>
      <c r="S15" s="183"/>
      <c r="T15" s="76"/>
    </row>
    <row r="16" spans="1:27" ht="18.2" customHeight="1" x14ac:dyDescent="0.2">
      <c r="A16" s="184"/>
      <c r="B16" s="185"/>
      <c r="C16" s="186"/>
      <c r="D16" s="187"/>
      <c r="E16" s="188"/>
      <c r="F16" s="189"/>
      <c r="G16" s="189"/>
      <c r="H16" s="188"/>
      <c r="I16" s="189"/>
      <c r="J16" s="189"/>
      <c r="K16" s="122"/>
      <c r="L16" s="188"/>
      <c r="M16" s="189"/>
      <c r="N16" s="189"/>
      <c r="O16" s="190"/>
      <c r="P16" s="191"/>
      <c r="Q16" s="191"/>
      <c r="R16" s="182"/>
      <c r="S16" s="183"/>
      <c r="T16" s="76"/>
    </row>
    <row r="17" spans="1:29" ht="18.2" customHeight="1" x14ac:dyDescent="0.2">
      <c r="A17" s="184"/>
      <c r="B17" s="185"/>
      <c r="C17" s="186"/>
      <c r="D17" s="187"/>
      <c r="E17" s="188"/>
      <c r="F17" s="189"/>
      <c r="G17" s="189"/>
      <c r="H17" s="188"/>
      <c r="I17" s="189"/>
      <c r="J17" s="189"/>
      <c r="K17" s="122"/>
      <c r="L17" s="188"/>
      <c r="M17" s="189"/>
      <c r="N17" s="189"/>
      <c r="O17" s="190"/>
      <c r="P17" s="191"/>
      <c r="Q17" s="191"/>
      <c r="R17" s="182"/>
      <c r="S17" s="183"/>
      <c r="T17" s="76"/>
    </row>
    <row r="18" spans="1:29" ht="16.7" customHeight="1" x14ac:dyDescent="0.2">
      <c r="A18" s="184"/>
      <c r="B18" s="185"/>
      <c r="C18" s="186"/>
      <c r="D18" s="187"/>
      <c r="E18" s="188"/>
      <c r="F18" s="189"/>
      <c r="G18" s="189"/>
      <c r="H18" s="188"/>
      <c r="I18" s="189"/>
      <c r="J18" s="189"/>
      <c r="K18" s="122"/>
      <c r="L18" s="188"/>
      <c r="M18" s="189"/>
      <c r="N18" s="189"/>
      <c r="O18" s="190"/>
      <c r="P18" s="191"/>
      <c r="Q18" s="191"/>
      <c r="R18" s="182"/>
      <c r="S18" s="183"/>
      <c r="T18" s="76"/>
    </row>
    <row r="19" spans="1:29" ht="16.7" customHeight="1" x14ac:dyDescent="0.2">
      <c r="A19" s="192"/>
      <c r="B19" s="193"/>
      <c r="C19" s="194"/>
      <c r="D19" s="195"/>
      <c r="E19" s="196"/>
      <c r="F19" s="197"/>
      <c r="G19" s="198"/>
      <c r="H19" s="196"/>
      <c r="I19" s="197"/>
      <c r="J19" s="198"/>
      <c r="K19" s="122"/>
      <c r="L19" s="196"/>
      <c r="M19" s="197"/>
      <c r="N19" s="198"/>
      <c r="O19" s="199"/>
      <c r="P19" s="200"/>
      <c r="Q19" s="201"/>
      <c r="R19" s="182"/>
      <c r="S19" s="183"/>
      <c r="T19" s="76"/>
    </row>
    <row r="20" spans="1:29" ht="18.2" customHeight="1" x14ac:dyDescent="0.2">
      <c r="A20" s="192"/>
      <c r="B20" s="193"/>
      <c r="C20" s="194"/>
      <c r="D20" s="195"/>
      <c r="E20" s="196"/>
      <c r="F20" s="197"/>
      <c r="G20" s="198"/>
      <c r="H20" s="196"/>
      <c r="I20" s="197"/>
      <c r="J20" s="198"/>
      <c r="K20" s="122"/>
      <c r="L20" s="196"/>
      <c r="M20" s="197"/>
      <c r="N20" s="198"/>
      <c r="O20" s="199"/>
      <c r="P20" s="200"/>
      <c r="Q20" s="201"/>
      <c r="R20" s="182"/>
      <c r="S20" s="183"/>
      <c r="T20" s="76"/>
    </row>
    <row r="21" spans="1:29" ht="16.7" customHeight="1" x14ac:dyDescent="0.2">
      <c r="A21" s="184"/>
      <c r="B21" s="185"/>
      <c r="C21" s="186"/>
      <c r="D21" s="187"/>
      <c r="E21" s="188"/>
      <c r="F21" s="189"/>
      <c r="G21" s="189"/>
      <c r="H21" s="188"/>
      <c r="I21" s="189"/>
      <c r="J21" s="189"/>
      <c r="K21" s="122"/>
      <c r="L21" s="188"/>
      <c r="M21" s="189"/>
      <c r="N21" s="189"/>
      <c r="O21" s="190"/>
      <c r="P21" s="191"/>
      <c r="Q21" s="191"/>
      <c r="R21" s="182"/>
      <c r="S21" s="183"/>
      <c r="T21" s="76"/>
    </row>
    <row r="22" spans="1:29" ht="16.7" customHeight="1" x14ac:dyDescent="0.2">
      <c r="A22" s="184"/>
      <c r="B22" s="185"/>
      <c r="C22" s="186"/>
      <c r="D22" s="187"/>
      <c r="E22" s="188"/>
      <c r="F22" s="189"/>
      <c r="G22" s="189"/>
      <c r="H22" s="188"/>
      <c r="I22" s="189"/>
      <c r="J22" s="189"/>
      <c r="K22" s="122"/>
      <c r="L22" s="188"/>
      <c r="M22" s="189"/>
      <c r="N22" s="189"/>
      <c r="O22" s="190"/>
      <c r="P22" s="191"/>
      <c r="Q22" s="191"/>
      <c r="R22" s="182"/>
      <c r="S22" s="183"/>
      <c r="T22" s="76"/>
    </row>
    <row r="23" spans="1:29" ht="16.7" customHeight="1" x14ac:dyDescent="0.2">
      <c r="A23" s="184"/>
      <c r="B23" s="185"/>
      <c r="C23" s="186"/>
      <c r="D23" s="187"/>
      <c r="E23" s="188"/>
      <c r="F23" s="189"/>
      <c r="G23" s="189"/>
      <c r="H23" s="188"/>
      <c r="I23" s="189"/>
      <c r="J23" s="189"/>
      <c r="K23" s="122"/>
      <c r="L23" s="188"/>
      <c r="M23" s="189"/>
      <c r="N23" s="189"/>
      <c r="O23" s="190"/>
      <c r="P23" s="191"/>
      <c r="Q23" s="191"/>
      <c r="R23" s="182"/>
      <c r="S23" s="183"/>
      <c r="T23" s="76"/>
    </row>
    <row r="24" spans="1:29" ht="16.7" customHeight="1" x14ac:dyDescent="0.2">
      <c r="A24" s="184"/>
      <c r="B24" s="185"/>
      <c r="C24" s="186"/>
      <c r="D24" s="187"/>
      <c r="E24" s="188"/>
      <c r="F24" s="189"/>
      <c r="G24" s="189"/>
      <c r="H24" s="188"/>
      <c r="I24" s="189"/>
      <c r="J24" s="189"/>
      <c r="K24" s="122"/>
      <c r="L24" s="188"/>
      <c r="M24" s="189"/>
      <c r="N24" s="189"/>
      <c r="O24" s="190"/>
      <c r="P24" s="191"/>
      <c r="Q24" s="191"/>
      <c r="R24" s="182"/>
      <c r="S24" s="183"/>
      <c r="T24" s="76"/>
    </row>
    <row r="25" spans="1:29" ht="16.7" customHeight="1" x14ac:dyDescent="0.2">
      <c r="A25" s="408"/>
      <c r="B25" s="397"/>
      <c r="C25" s="397"/>
      <c r="D25" s="397"/>
      <c r="E25" s="397"/>
      <c r="F25" s="397"/>
      <c r="G25" s="397"/>
      <c r="H25" s="397"/>
      <c r="I25" s="397"/>
      <c r="J25" s="397"/>
      <c r="K25" s="397"/>
      <c r="L25" s="409" t="s">
        <v>15</v>
      </c>
      <c r="M25" s="343"/>
      <c r="N25" s="343"/>
      <c r="O25" s="217">
        <f>SUM(O12:Q24)</f>
        <v>0</v>
      </c>
      <c r="P25" s="218"/>
      <c r="Q25" s="218"/>
      <c r="R25" s="410" t="s">
        <v>15</v>
      </c>
      <c r="S25" s="411"/>
      <c r="T25" s="10">
        <f>SUM(T12:T24)</f>
        <v>0</v>
      </c>
    </row>
    <row r="26" spans="1:29" ht="16.7" customHeight="1" x14ac:dyDescent="0.2">
      <c r="A26" s="412"/>
      <c r="B26" s="404"/>
      <c r="C26" s="404"/>
      <c r="D26" s="404"/>
      <c r="E26" s="404"/>
      <c r="F26" s="404"/>
      <c r="G26" s="404"/>
      <c r="H26" s="404"/>
      <c r="I26" s="404"/>
      <c r="J26" s="404"/>
      <c r="K26" s="404"/>
      <c r="L26" s="403" t="s">
        <v>18</v>
      </c>
      <c r="M26" s="404"/>
      <c r="N26" s="404"/>
      <c r="O26" s="221"/>
      <c r="P26" s="222"/>
      <c r="Q26" s="222"/>
      <c r="R26" s="223"/>
      <c r="S26" s="224"/>
      <c r="T26" s="225"/>
    </row>
    <row r="27" spans="1:29" s="9" customFormat="1" ht="10.5" customHeight="1" x14ac:dyDescent="0.2">
      <c r="A27" s="202"/>
      <c r="B27" s="202"/>
      <c r="C27" s="202"/>
      <c r="D27" s="202"/>
      <c r="E27" s="202"/>
      <c r="F27" s="202"/>
      <c r="G27" s="202"/>
      <c r="H27" s="202"/>
      <c r="I27" s="202"/>
      <c r="J27" s="202"/>
      <c r="K27" s="202"/>
      <c r="L27" s="202"/>
      <c r="M27" s="202"/>
      <c r="N27" s="202"/>
      <c r="O27" s="202"/>
      <c r="P27" s="202"/>
      <c r="Q27" s="202"/>
      <c r="R27" s="202"/>
      <c r="S27" s="202"/>
      <c r="T27" s="202"/>
      <c r="U27" s="81"/>
      <c r="V27" s="81"/>
      <c r="W27" s="81"/>
      <c r="X27" s="81"/>
      <c r="Y27" s="81"/>
      <c r="Z27" s="104"/>
      <c r="AA27" s="81"/>
      <c r="AB27" s="81"/>
      <c r="AC27" s="104"/>
    </row>
    <row r="28" spans="1:29" ht="19.7" customHeight="1" x14ac:dyDescent="0.2">
      <c r="A28" s="403" t="s">
        <v>52</v>
      </c>
      <c r="B28" s="404"/>
      <c r="C28" s="404"/>
      <c r="D28" s="404"/>
      <c r="E28" s="404"/>
      <c r="F28" s="404"/>
      <c r="G28" s="404"/>
      <c r="H28" s="404"/>
      <c r="I28" s="404"/>
      <c r="J28" s="404"/>
      <c r="K28" s="404"/>
      <c r="L28" s="404"/>
      <c r="M28" s="404"/>
      <c r="N28" s="404"/>
      <c r="O28" s="405" t="s">
        <v>2</v>
      </c>
      <c r="P28" s="404"/>
      <c r="Q28" s="404"/>
      <c r="R28" s="406" t="s">
        <v>49</v>
      </c>
      <c r="S28" s="407"/>
      <c r="T28" s="119" t="s">
        <v>11</v>
      </c>
    </row>
    <row r="29" spans="1:29" ht="15.95" customHeight="1" x14ac:dyDescent="0.2">
      <c r="A29" s="390" t="s">
        <v>75</v>
      </c>
      <c r="B29" s="393"/>
      <c r="C29" s="393"/>
      <c r="D29" s="393"/>
      <c r="E29" s="393"/>
      <c r="F29" s="393"/>
      <c r="G29" s="393"/>
      <c r="H29" s="393"/>
      <c r="I29" s="393"/>
      <c r="J29" s="393"/>
      <c r="K29" s="393"/>
      <c r="L29" s="393"/>
      <c r="M29" s="393"/>
      <c r="N29" s="393"/>
      <c r="O29" s="211"/>
      <c r="P29" s="212"/>
      <c r="Q29" s="212"/>
      <c r="R29" s="213">
        <v>4.03</v>
      </c>
      <c r="S29" s="214"/>
      <c r="T29" s="11">
        <f>+O29*R29</f>
        <v>0</v>
      </c>
    </row>
    <row r="30" spans="1:29" ht="15.95" customHeight="1" x14ac:dyDescent="0.2">
      <c r="A30" s="382" t="s">
        <v>76</v>
      </c>
      <c r="B30" s="395"/>
      <c r="C30" s="395"/>
      <c r="D30" s="395"/>
      <c r="E30" s="395"/>
      <c r="F30" s="395"/>
      <c r="G30" s="395"/>
      <c r="H30" s="395"/>
      <c r="I30" s="395"/>
      <c r="J30" s="395"/>
      <c r="K30" s="395"/>
      <c r="L30" s="395"/>
      <c r="M30" s="395"/>
      <c r="N30" s="395"/>
      <c r="O30" s="211"/>
      <c r="P30" s="212"/>
      <c r="Q30" s="212"/>
      <c r="R30" s="213">
        <v>4.03</v>
      </c>
      <c r="S30" s="214"/>
      <c r="T30" s="11">
        <f>+O30*R30</f>
        <v>0</v>
      </c>
    </row>
    <row r="31" spans="1:29" ht="15.95" customHeight="1" x14ac:dyDescent="0.2">
      <c r="A31" s="417" t="s">
        <v>57</v>
      </c>
      <c r="B31" s="418"/>
      <c r="C31" s="418"/>
      <c r="D31" s="419" t="s">
        <v>12</v>
      </c>
      <c r="E31" s="343"/>
      <c r="F31" s="343"/>
      <c r="G31" s="343"/>
      <c r="H31" s="244"/>
      <c r="I31" s="245"/>
      <c r="J31" s="245"/>
      <c r="K31" s="245"/>
      <c r="L31" s="245"/>
      <c r="M31" s="245"/>
      <c r="N31" s="245"/>
      <c r="O31" s="246"/>
      <c r="P31" s="245"/>
      <c r="Q31" s="245"/>
      <c r="R31" s="247">
        <v>1</v>
      </c>
      <c r="S31" s="248"/>
      <c r="T31" s="12">
        <f>+O31*R31</f>
        <v>0</v>
      </c>
    </row>
    <row r="32" spans="1:29" ht="15.95" customHeight="1" x14ac:dyDescent="0.2">
      <c r="A32" s="413" t="s">
        <v>8</v>
      </c>
      <c r="B32" s="414"/>
      <c r="C32" s="414"/>
      <c r="D32" s="415" t="s">
        <v>72</v>
      </c>
      <c r="E32" s="415"/>
      <c r="F32" s="415"/>
      <c r="G32" s="416"/>
      <c r="H32" s="232"/>
      <c r="I32" s="233"/>
      <c r="J32" s="233"/>
      <c r="K32" s="233"/>
      <c r="L32" s="233"/>
      <c r="M32" s="233"/>
      <c r="N32" s="234"/>
      <c r="O32" s="221"/>
      <c r="P32" s="222"/>
      <c r="Q32" s="222"/>
      <c r="R32" s="235"/>
      <c r="S32" s="236"/>
      <c r="T32" s="14">
        <f>+O32*R32</f>
        <v>0</v>
      </c>
    </row>
    <row r="33" spans="1:29" s="9" customFormat="1" ht="10.5" customHeight="1" x14ac:dyDescent="0.2">
      <c r="A33" s="237"/>
      <c r="B33" s="237"/>
      <c r="C33" s="237"/>
      <c r="D33" s="237"/>
      <c r="E33" s="237"/>
      <c r="F33" s="237"/>
      <c r="G33" s="237"/>
      <c r="H33" s="237"/>
      <c r="I33" s="237"/>
      <c r="J33" s="237"/>
      <c r="K33" s="237"/>
      <c r="L33" s="237"/>
      <c r="M33" s="237"/>
      <c r="N33" s="237"/>
      <c r="O33" s="237"/>
      <c r="P33" s="237"/>
      <c r="Q33" s="237"/>
      <c r="R33" s="237"/>
      <c r="S33" s="237"/>
      <c r="T33" s="237"/>
      <c r="U33" s="81"/>
      <c r="V33" s="81"/>
      <c r="W33" s="81"/>
      <c r="X33" s="81"/>
      <c r="Y33" s="81"/>
      <c r="Z33" s="104"/>
      <c r="AA33" s="81"/>
      <c r="AB33" s="81"/>
      <c r="AC33" s="104"/>
    </row>
    <row r="34" spans="1:29" ht="15.2" customHeight="1" x14ac:dyDescent="0.2">
      <c r="A34" s="422" t="s">
        <v>48</v>
      </c>
      <c r="B34" s="409"/>
      <c r="C34" s="409"/>
      <c r="D34" s="409"/>
      <c r="E34" s="409"/>
      <c r="F34" s="409"/>
      <c r="G34" s="409"/>
      <c r="H34" s="409"/>
      <c r="I34" s="409"/>
      <c r="J34" s="423"/>
      <c r="K34" s="427" t="s">
        <v>46</v>
      </c>
      <c r="L34" s="429" t="s">
        <v>49</v>
      </c>
      <c r="M34" s="405" t="s">
        <v>43</v>
      </c>
      <c r="N34" s="405"/>
      <c r="O34" s="405"/>
      <c r="P34" s="405"/>
      <c r="Q34" s="405"/>
      <c r="R34" s="405"/>
      <c r="S34" s="406"/>
      <c r="T34" s="405" t="s">
        <v>11</v>
      </c>
    </row>
    <row r="35" spans="1:29" ht="15.2" customHeight="1" x14ac:dyDescent="0.2">
      <c r="A35" s="424"/>
      <c r="B35" s="425"/>
      <c r="C35" s="425"/>
      <c r="D35" s="425"/>
      <c r="E35" s="425"/>
      <c r="F35" s="425"/>
      <c r="G35" s="425"/>
      <c r="H35" s="425"/>
      <c r="I35" s="425"/>
      <c r="J35" s="426"/>
      <c r="K35" s="428"/>
      <c r="L35" s="430"/>
      <c r="M35" s="431" t="s">
        <v>36</v>
      </c>
      <c r="N35" s="432"/>
      <c r="O35" s="433" t="s">
        <v>24</v>
      </c>
      <c r="P35" s="434"/>
      <c r="Q35" s="435"/>
      <c r="R35" s="436" t="s">
        <v>26</v>
      </c>
      <c r="S35" s="437"/>
      <c r="T35" s="404"/>
    </row>
    <row r="36" spans="1:29" ht="15.95" customHeight="1" x14ac:dyDescent="0.2">
      <c r="A36" s="375" t="s">
        <v>73</v>
      </c>
      <c r="B36" s="420"/>
      <c r="C36" s="420"/>
      <c r="D36" s="420"/>
      <c r="E36" s="420"/>
      <c r="F36" s="420"/>
      <c r="G36" s="420"/>
      <c r="H36" s="420"/>
      <c r="I36" s="420"/>
      <c r="J36" s="420"/>
      <c r="K36" s="32">
        <f>IF(U5=0,IF(X6&gt;0,1,0),0)</f>
        <v>0</v>
      </c>
      <c r="L36" s="57">
        <v>315</v>
      </c>
      <c r="M36" s="118"/>
      <c r="N36" s="54">
        <f>IF(K36&gt;0,(V4*0.2)*M36,0)</f>
        <v>0</v>
      </c>
      <c r="O36" s="118"/>
      <c r="P36" s="251">
        <f>IF(K36&gt;0,(+V4*0.3)*O36,0)</f>
        <v>0</v>
      </c>
      <c r="Q36" s="252"/>
      <c r="R36" s="43"/>
      <c r="S36" s="55">
        <f>ROUND(IF(K36&gt;0,(+V4*0.5)*R36,0),0)</f>
        <v>0</v>
      </c>
      <c r="T36" s="11">
        <f>ROUND(IF(((K36*L36)-N36-P36-S36)&lt;0,0,((K36*L36)-N36-P36-S36)),0)</f>
        <v>0</v>
      </c>
      <c r="U36" s="82"/>
    </row>
    <row r="37" spans="1:29" ht="15.95" customHeight="1" x14ac:dyDescent="0.2">
      <c r="A37" s="417" t="s">
        <v>74</v>
      </c>
      <c r="B37" s="421"/>
      <c r="C37" s="421"/>
      <c r="D37" s="421"/>
      <c r="E37" s="421"/>
      <c r="F37" s="421"/>
      <c r="G37" s="421"/>
      <c r="H37" s="421"/>
      <c r="I37" s="421"/>
      <c r="J37" s="421"/>
      <c r="K37" s="32">
        <f>IF(U5=0,IF(Y6&gt;0,1,0),0)</f>
        <v>0</v>
      </c>
      <c r="L37" s="58">
        <v>585</v>
      </c>
      <c r="M37" s="118"/>
      <c r="N37" s="54">
        <f>IF(K37&gt;0,(V4*0.2)*M37,0)</f>
        <v>0</v>
      </c>
      <c r="O37" s="52"/>
      <c r="P37" s="251">
        <f>IF(K37&gt;0,(+V4*0.3)*O37,0)</f>
        <v>0</v>
      </c>
      <c r="Q37" s="252"/>
      <c r="R37" s="16"/>
      <c r="S37" s="55">
        <f>ROUND(IF(K37&gt;0,(+V4*0.5)*R37,0),0)</f>
        <v>0</v>
      </c>
      <c r="T37" s="11">
        <f>ROUND(IF(((K37*L37)-N37-P37-S37)&lt;0,0,((K37*L37)-N37-P37-S37)),0)</f>
        <v>0</v>
      </c>
    </row>
    <row r="38" spans="1:29" ht="15.2" customHeight="1" x14ac:dyDescent="0.2">
      <c r="A38" s="412" t="s">
        <v>65</v>
      </c>
      <c r="B38" s="404"/>
      <c r="C38" s="404"/>
      <c r="D38" s="404"/>
      <c r="E38" s="404"/>
      <c r="F38" s="404"/>
      <c r="G38" s="404"/>
      <c r="H38" s="404"/>
      <c r="I38" s="404"/>
      <c r="J38" s="404"/>
      <c r="K38" s="404"/>
      <c r="L38" s="404"/>
      <c r="M38" s="404"/>
      <c r="N38" s="404"/>
      <c r="O38" s="404"/>
      <c r="P38" s="404"/>
      <c r="Q38" s="404"/>
      <c r="R38" s="404"/>
      <c r="S38" s="404"/>
      <c r="T38" s="404"/>
    </row>
    <row r="39" spans="1:29" s="9" customFormat="1" ht="10.5" customHeight="1" x14ac:dyDescent="0.2">
      <c r="A39" s="202"/>
      <c r="B39" s="202"/>
      <c r="C39" s="202"/>
      <c r="D39" s="202"/>
      <c r="E39" s="202"/>
      <c r="F39" s="202"/>
      <c r="G39" s="202"/>
      <c r="H39" s="202"/>
      <c r="I39" s="202"/>
      <c r="J39" s="202"/>
      <c r="K39" s="202"/>
      <c r="L39" s="202"/>
      <c r="M39" s="202"/>
      <c r="N39" s="202"/>
      <c r="O39" s="202"/>
      <c r="P39" s="202"/>
      <c r="Q39" s="202"/>
      <c r="R39" s="202"/>
      <c r="S39" s="202"/>
      <c r="T39" s="202"/>
      <c r="U39" s="81"/>
      <c r="V39" s="81"/>
      <c r="W39" s="81"/>
      <c r="X39" s="81"/>
      <c r="Y39" s="81"/>
      <c r="Z39" s="104"/>
      <c r="AA39" s="81"/>
      <c r="AB39" s="81"/>
      <c r="AC39" s="104"/>
    </row>
    <row r="40" spans="1:29" ht="18.95" customHeight="1" x14ac:dyDescent="0.2">
      <c r="A40" s="403" t="s">
        <v>14</v>
      </c>
      <c r="B40" s="404"/>
      <c r="C40" s="404"/>
      <c r="D40" s="404"/>
      <c r="E40" s="404"/>
      <c r="F40" s="404"/>
      <c r="G40" s="404"/>
      <c r="H40" s="404"/>
      <c r="I40" s="404"/>
      <c r="J40" s="404"/>
      <c r="K40" s="404"/>
      <c r="L40" s="404"/>
      <c r="M40" s="404"/>
      <c r="N40" s="404"/>
      <c r="O40" s="404"/>
      <c r="P40" s="404"/>
      <c r="Q40" s="404"/>
      <c r="R40" s="404"/>
      <c r="S40" s="404"/>
      <c r="T40" s="404"/>
    </row>
    <row r="41" spans="1:29" ht="15.95" customHeight="1" x14ac:dyDescent="0.2">
      <c r="A41" s="438" t="s">
        <v>30</v>
      </c>
      <c r="B41" s="439"/>
      <c r="C41" s="439"/>
      <c r="D41" s="439"/>
      <c r="E41" s="439"/>
      <c r="F41" s="439"/>
      <c r="G41" s="439"/>
      <c r="H41" s="439"/>
      <c r="I41" s="439"/>
      <c r="J41" s="439"/>
      <c r="K41" s="440" t="s">
        <v>42</v>
      </c>
      <c r="L41" s="439"/>
      <c r="M41" s="440" t="s">
        <v>38</v>
      </c>
      <c r="N41" s="439"/>
      <c r="O41" s="439"/>
      <c r="P41" s="439"/>
      <c r="Q41" s="441"/>
      <c r="R41" s="405" t="s">
        <v>40</v>
      </c>
      <c r="S41" s="405"/>
      <c r="T41" s="442" t="s">
        <v>11</v>
      </c>
    </row>
    <row r="42" spans="1:29" ht="15.95" customHeight="1" x14ac:dyDescent="0.2">
      <c r="A42" s="390" t="s">
        <v>17</v>
      </c>
      <c r="B42" s="393"/>
      <c r="C42" s="393"/>
      <c r="D42" s="393"/>
      <c r="E42" s="393"/>
      <c r="F42" s="393"/>
      <c r="G42" s="393"/>
      <c r="H42" s="393"/>
      <c r="I42" s="393"/>
      <c r="J42" s="393"/>
      <c r="K42" s="444"/>
      <c r="L42" s="393"/>
      <c r="M42" s="445" t="s">
        <v>9</v>
      </c>
      <c r="N42" s="446"/>
      <c r="O42" s="120" t="s">
        <v>1</v>
      </c>
      <c r="P42" s="447" t="s">
        <v>4</v>
      </c>
      <c r="Q42" s="172"/>
      <c r="R42" s="405"/>
      <c r="S42" s="405"/>
      <c r="T42" s="443"/>
    </row>
    <row r="43" spans="1:29" ht="15.95" customHeight="1" x14ac:dyDescent="0.2">
      <c r="A43" s="273"/>
      <c r="B43" s="273"/>
      <c r="C43" s="273"/>
      <c r="D43" s="273"/>
      <c r="E43" s="273"/>
      <c r="F43" s="273"/>
      <c r="G43" s="273"/>
      <c r="H43" s="273"/>
      <c r="I43" s="273"/>
      <c r="J43" s="273"/>
      <c r="K43" s="274"/>
      <c r="L43" s="273"/>
      <c r="M43" s="275"/>
      <c r="N43" s="276"/>
      <c r="O43" s="7" t="s">
        <v>1</v>
      </c>
      <c r="P43" s="277"/>
      <c r="Q43" s="278"/>
      <c r="R43" s="279"/>
      <c r="S43" s="279"/>
      <c r="T43" s="38"/>
    </row>
    <row r="44" spans="1:29" ht="15.2" customHeight="1" x14ac:dyDescent="0.2">
      <c r="A44" s="273"/>
      <c r="B44" s="273"/>
      <c r="C44" s="273"/>
      <c r="D44" s="273"/>
      <c r="E44" s="273"/>
      <c r="F44" s="273"/>
      <c r="G44" s="273"/>
      <c r="H44" s="273"/>
      <c r="I44" s="273"/>
      <c r="J44" s="273"/>
      <c r="K44" s="280"/>
      <c r="L44" s="273"/>
      <c r="M44" s="275"/>
      <c r="N44" s="276"/>
      <c r="O44" s="7" t="s">
        <v>1</v>
      </c>
      <c r="P44" s="277"/>
      <c r="Q44" s="278"/>
      <c r="R44" s="279"/>
      <c r="S44" s="279"/>
      <c r="T44" s="38"/>
    </row>
    <row r="45" spans="1:29" ht="15.95" customHeight="1" x14ac:dyDescent="0.2">
      <c r="A45" s="281"/>
      <c r="B45" s="281"/>
      <c r="C45" s="281"/>
      <c r="D45" s="281"/>
      <c r="E45" s="281"/>
      <c r="F45" s="281"/>
      <c r="G45" s="281"/>
      <c r="H45" s="281"/>
      <c r="I45" s="281"/>
      <c r="J45" s="281"/>
      <c r="K45" s="282"/>
      <c r="L45" s="281"/>
      <c r="M45" s="283"/>
      <c r="N45" s="284"/>
      <c r="O45" s="15" t="s">
        <v>1</v>
      </c>
      <c r="P45" s="285"/>
      <c r="Q45" s="286"/>
      <c r="R45" s="279"/>
      <c r="S45" s="279"/>
      <c r="T45" s="39"/>
    </row>
    <row r="46" spans="1:29" ht="15.95" customHeight="1" x14ac:dyDescent="0.2">
      <c r="A46" s="287"/>
      <c r="B46" s="287"/>
      <c r="C46" s="287"/>
      <c r="D46" s="287"/>
      <c r="E46" s="287"/>
      <c r="F46" s="287"/>
      <c r="G46" s="287"/>
      <c r="H46" s="287"/>
      <c r="I46" s="287"/>
      <c r="J46" s="287"/>
      <c r="K46" s="288"/>
      <c r="L46" s="289"/>
      <c r="M46" s="290"/>
      <c r="N46" s="291"/>
      <c r="O46" s="17" t="s">
        <v>1</v>
      </c>
      <c r="P46" s="292"/>
      <c r="Q46" s="293"/>
      <c r="R46" s="294"/>
      <c r="S46" s="295"/>
      <c r="T46" s="13"/>
    </row>
    <row r="47" spans="1:29" s="9" customFormat="1" ht="10.5" customHeight="1" x14ac:dyDescent="0.2">
      <c r="A47" s="296"/>
      <c r="B47" s="296"/>
      <c r="C47" s="296"/>
      <c r="D47" s="296"/>
      <c r="E47" s="296"/>
      <c r="F47" s="296"/>
      <c r="G47" s="296"/>
      <c r="H47" s="296"/>
      <c r="I47" s="296"/>
      <c r="J47" s="296"/>
      <c r="K47" s="296"/>
      <c r="L47" s="296"/>
      <c r="M47" s="296"/>
      <c r="N47" s="296"/>
      <c r="O47" s="296"/>
      <c r="P47" s="296"/>
      <c r="Q47" s="296"/>
      <c r="R47" s="296"/>
      <c r="S47" s="296"/>
      <c r="T47" s="296"/>
      <c r="U47" s="81"/>
      <c r="V47" s="81"/>
      <c r="W47" s="81"/>
      <c r="X47" s="81"/>
      <c r="Y47" s="81"/>
      <c r="Z47" s="104"/>
      <c r="AA47" s="81"/>
      <c r="AB47" s="81"/>
      <c r="AC47" s="104"/>
    </row>
    <row r="48" spans="1:29" ht="15.2" customHeight="1" x14ac:dyDescent="0.2">
      <c r="A48" s="448" t="s">
        <v>37</v>
      </c>
      <c r="B48" s="449"/>
      <c r="C48" s="449"/>
      <c r="D48" s="449"/>
      <c r="E48" s="449"/>
      <c r="F48" s="449"/>
      <c r="G48" s="449"/>
      <c r="H48" s="450"/>
      <c r="I48" s="454" t="s">
        <v>90</v>
      </c>
      <c r="J48" s="455"/>
      <c r="K48" s="117"/>
      <c r="L48" s="117"/>
      <c r="M48" s="405" t="s">
        <v>91</v>
      </c>
      <c r="N48" s="404"/>
      <c r="O48" s="404"/>
      <c r="P48" s="404"/>
      <c r="Q48" s="404"/>
      <c r="R48" s="404"/>
      <c r="S48" s="404"/>
      <c r="T48" s="405" t="s">
        <v>11</v>
      </c>
    </row>
    <row r="49" spans="1:29" ht="15.95" customHeight="1" x14ac:dyDescent="0.2">
      <c r="A49" s="451"/>
      <c r="B49" s="452"/>
      <c r="C49" s="452"/>
      <c r="D49" s="452"/>
      <c r="E49" s="452"/>
      <c r="F49" s="452"/>
      <c r="G49" s="452"/>
      <c r="H49" s="453"/>
      <c r="I49" s="303">
        <f>IF(U5&gt;0,U5,0)</f>
        <v>0</v>
      </c>
      <c r="J49" s="304"/>
      <c r="K49" s="119" t="s">
        <v>46</v>
      </c>
      <c r="L49" s="119" t="s">
        <v>49</v>
      </c>
      <c r="M49" s="405" t="s">
        <v>36</v>
      </c>
      <c r="N49" s="404"/>
      <c r="O49" s="405" t="s">
        <v>24</v>
      </c>
      <c r="P49" s="404"/>
      <c r="Q49" s="404"/>
      <c r="R49" s="406" t="s">
        <v>26</v>
      </c>
      <c r="S49" s="407"/>
      <c r="T49" s="404"/>
    </row>
    <row r="50" spans="1:29" ht="15.95" customHeight="1" x14ac:dyDescent="0.2">
      <c r="A50" s="391"/>
      <c r="B50" s="463" t="s">
        <v>66</v>
      </c>
      <c r="C50" s="157"/>
      <c r="D50" s="157"/>
      <c r="E50" s="390" t="s">
        <v>21</v>
      </c>
      <c r="F50" s="393"/>
      <c r="G50" s="393"/>
      <c r="H50" s="393"/>
      <c r="I50" s="393"/>
      <c r="J50" s="393"/>
      <c r="K50" s="32"/>
      <c r="L50" s="56">
        <v>801</v>
      </c>
      <c r="M50" s="46"/>
      <c r="N50" s="63">
        <f>IF(K50&gt;0,(L50*0.2)*M50,0)</f>
        <v>0</v>
      </c>
      <c r="O50" s="118"/>
      <c r="P50" s="322">
        <f>IF(K50&gt;0,(+L50*0.3)*O50,0)</f>
        <v>0</v>
      </c>
      <c r="Q50" s="323"/>
      <c r="R50" s="45"/>
      <c r="S50" s="55">
        <f>IF(K50&gt;0,(+L50*0.5)*R50,0)</f>
        <v>0</v>
      </c>
      <c r="T50" s="11">
        <f>ROUND(IF(((K50*L50)-N50-P50-S50)&lt;0,0,((K50*L50)-N50-P50-S50)),0)</f>
        <v>0</v>
      </c>
    </row>
    <row r="51" spans="1:29" ht="15.95" customHeight="1" x14ac:dyDescent="0.2">
      <c r="A51" s="391"/>
      <c r="B51" s="463"/>
      <c r="C51" s="157"/>
      <c r="D51" s="157"/>
      <c r="E51" s="382" t="s">
        <v>31</v>
      </c>
      <c r="F51" s="395"/>
      <c r="G51" s="395"/>
      <c r="H51" s="395"/>
      <c r="I51" s="395"/>
      <c r="J51" s="395"/>
      <c r="K51" s="50"/>
      <c r="L51" s="123">
        <v>801</v>
      </c>
      <c r="M51" s="46"/>
      <c r="N51" s="63">
        <f t="shared" ref="N51:N52" si="0">IF(K51&gt;0,(L51*0.2)*M51,0)</f>
        <v>0</v>
      </c>
      <c r="O51" s="48"/>
      <c r="P51" s="322">
        <f t="shared" ref="P51:P52" si="1">IF(K51&gt;0,(+L51*0.3)*O51,0)</f>
        <v>0</v>
      </c>
      <c r="Q51" s="323"/>
      <c r="R51" s="5"/>
      <c r="S51" s="55">
        <f t="shared" ref="S51:S52" si="2">IF(K51&gt;0,(+L51*0.5)*R51,0)</f>
        <v>0</v>
      </c>
      <c r="T51" s="11">
        <f t="shared" ref="T51:T53" si="3">ROUND(IF(((K51*L51)-N51-P51-S51)&lt;0,0,((K51*L51)-N51-P51-S51)),0)</f>
        <v>0</v>
      </c>
    </row>
    <row r="52" spans="1:29" ht="15.95" customHeight="1" x14ac:dyDescent="0.2">
      <c r="A52" s="462"/>
      <c r="B52" s="343"/>
      <c r="C52" s="343"/>
      <c r="D52" s="343"/>
      <c r="E52" s="382" t="s">
        <v>59</v>
      </c>
      <c r="F52" s="395"/>
      <c r="G52" s="395"/>
      <c r="H52" s="395"/>
      <c r="I52" s="395"/>
      <c r="J52" s="395"/>
      <c r="K52" s="50"/>
      <c r="L52" s="123">
        <v>801</v>
      </c>
      <c r="M52" s="46"/>
      <c r="N52" s="63">
        <f t="shared" si="0"/>
        <v>0</v>
      </c>
      <c r="O52" s="48"/>
      <c r="P52" s="322">
        <f t="shared" si="1"/>
        <v>0</v>
      </c>
      <c r="Q52" s="323"/>
      <c r="R52" s="5"/>
      <c r="S52" s="55">
        <f t="shared" si="2"/>
        <v>0</v>
      </c>
      <c r="T52" s="11">
        <f t="shared" si="3"/>
        <v>0</v>
      </c>
    </row>
    <row r="53" spans="1:29" ht="16.7" customHeight="1" x14ac:dyDescent="0.2">
      <c r="A53" s="418"/>
      <c r="B53" s="343"/>
      <c r="C53" s="343"/>
      <c r="D53" s="343"/>
      <c r="E53" s="244" t="str">
        <f>IF(U5&gt;0,IF(X6=1,"Siste døgn 6-12 timer",IF(Y6=1,"Siste døgn over 12 timer","Siste døgn under 6 timer")),"Siste døgn under 6 timer")</f>
        <v>Siste døgn under 6 timer</v>
      </c>
      <c r="F53" s="245"/>
      <c r="G53" s="245"/>
      <c r="H53" s="245"/>
      <c r="I53" s="245"/>
      <c r="J53" s="245"/>
      <c r="K53" s="32">
        <f>IF(U5&gt;0,IF(OR(X6&gt;0,Y6&gt;0),1,0),0)</f>
        <v>0</v>
      </c>
      <c r="L53" s="121">
        <f>IF(K53&gt;0,IF(X6&gt;0,L36,L37),0)</f>
        <v>0</v>
      </c>
      <c r="M53" s="47"/>
      <c r="N53" s="63">
        <f>IF(K53&gt;0,(V4*0.2)*M53,0)</f>
        <v>0</v>
      </c>
      <c r="O53" s="49"/>
      <c r="P53" s="322">
        <f>IF(K53&gt;0,(+V4*0.3)*O53,0)</f>
        <v>0</v>
      </c>
      <c r="Q53" s="323"/>
      <c r="R53" s="16"/>
      <c r="S53" s="55">
        <f>IF(K53&gt;0,(+V4*0.5)*R53,0)</f>
        <v>0</v>
      </c>
      <c r="T53" s="11">
        <f t="shared" si="3"/>
        <v>0</v>
      </c>
    </row>
    <row r="54" spans="1:29" ht="15.2" customHeight="1" x14ac:dyDescent="0.2">
      <c r="A54" s="456" t="s">
        <v>79</v>
      </c>
      <c r="B54" s="457"/>
      <c r="C54" s="457"/>
      <c r="D54" s="457"/>
      <c r="E54" s="457"/>
      <c r="F54" s="457"/>
      <c r="G54" s="457"/>
      <c r="H54" s="457"/>
      <c r="I54" s="457"/>
      <c r="J54" s="457"/>
      <c r="K54" s="457"/>
      <c r="L54" s="457"/>
      <c r="M54" s="457"/>
      <c r="N54" s="457"/>
      <c r="O54" s="457"/>
      <c r="P54" s="457"/>
      <c r="Q54" s="457"/>
      <c r="R54" s="457"/>
      <c r="S54" s="457"/>
      <c r="T54" s="458"/>
    </row>
    <row r="55" spans="1:29" ht="15.2" customHeight="1" x14ac:dyDescent="0.2">
      <c r="A55" s="459" t="s">
        <v>92</v>
      </c>
      <c r="B55" s="460"/>
      <c r="C55" s="460"/>
      <c r="D55" s="460"/>
      <c r="E55" s="460"/>
      <c r="F55" s="460"/>
      <c r="G55" s="460"/>
      <c r="H55" s="460"/>
      <c r="I55" s="460"/>
      <c r="J55" s="460"/>
      <c r="K55" s="460"/>
      <c r="L55" s="460"/>
      <c r="M55" s="460"/>
      <c r="N55" s="460"/>
      <c r="O55" s="460"/>
      <c r="P55" s="460"/>
      <c r="Q55" s="460"/>
      <c r="R55" s="460"/>
      <c r="S55" s="460"/>
      <c r="T55" s="461"/>
    </row>
    <row r="56" spans="1:29" ht="10.5" customHeight="1" x14ac:dyDescent="0.2">
      <c r="A56" s="202"/>
      <c r="B56" s="202"/>
      <c r="C56" s="202"/>
      <c r="D56" s="202"/>
      <c r="E56" s="202"/>
      <c r="F56" s="202"/>
      <c r="G56" s="202"/>
      <c r="H56" s="202"/>
      <c r="I56" s="202"/>
      <c r="J56" s="202"/>
      <c r="K56" s="202"/>
      <c r="L56" s="202"/>
      <c r="M56" s="202"/>
      <c r="N56" s="202"/>
      <c r="O56" s="202"/>
      <c r="P56" s="202"/>
      <c r="Q56" s="202"/>
      <c r="R56" s="202"/>
      <c r="S56" s="202"/>
      <c r="T56" s="202"/>
    </row>
    <row r="57" spans="1:29" ht="21.2" customHeight="1" x14ac:dyDescent="0.2">
      <c r="A57" s="403" t="s">
        <v>55</v>
      </c>
      <c r="B57" s="404"/>
      <c r="C57" s="404"/>
      <c r="D57" s="404"/>
      <c r="E57" s="404"/>
      <c r="F57" s="404"/>
      <c r="G57" s="404"/>
      <c r="H57" s="404"/>
      <c r="I57" s="404"/>
      <c r="J57" s="404"/>
      <c r="K57" s="404"/>
      <c r="L57" s="404"/>
      <c r="M57" s="404"/>
      <c r="N57" s="404"/>
      <c r="O57" s="405" t="s">
        <v>46</v>
      </c>
      <c r="P57" s="404"/>
      <c r="Q57" s="404"/>
      <c r="R57" s="406" t="s">
        <v>49</v>
      </c>
      <c r="S57" s="407"/>
      <c r="T57" s="119" t="s">
        <v>11</v>
      </c>
    </row>
    <row r="58" spans="1:29" ht="15.95" customHeight="1" x14ac:dyDescent="0.2">
      <c r="A58" s="412" t="s">
        <v>93</v>
      </c>
      <c r="B58" s="412"/>
      <c r="C58" s="412"/>
      <c r="D58" s="412"/>
      <c r="E58" s="412"/>
      <c r="F58" s="412"/>
      <c r="G58" s="412"/>
      <c r="H58" s="412"/>
      <c r="I58" s="412"/>
      <c r="J58" s="412"/>
      <c r="K58" s="412"/>
      <c r="L58" s="412"/>
      <c r="M58" s="412"/>
      <c r="N58" s="412"/>
      <c r="O58" s="326"/>
      <c r="P58" s="327"/>
      <c r="Q58" s="327"/>
      <c r="R58" s="328">
        <v>435</v>
      </c>
      <c r="S58" s="329"/>
      <c r="T58" s="14">
        <f>+O58*R58</f>
        <v>0</v>
      </c>
    </row>
    <row r="59" spans="1:29" s="9" customFormat="1" ht="10.5" customHeight="1" x14ac:dyDescent="0.2">
      <c r="A59" s="202"/>
      <c r="B59" s="202"/>
      <c r="C59" s="202"/>
      <c r="D59" s="202"/>
      <c r="E59" s="202"/>
      <c r="F59" s="202"/>
      <c r="G59" s="202"/>
      <c r="H59" s="202"/>
      <c r="I59" s="202"/>
      <c r="J59" s="202"/>
      <c r="K59" s="202"/>
      <c r="L59" s="202"/>
      <c r="M59" s="202"/>
      <c r="N59" s="202"/>
      <c r="O59" s="202"/>
      <c r="P59" s="202"/>
      <c r="Q59" s="202"/>
      <c r="R59" s="202"/>
      <c r="S59" s="202"/>
      <c r="T59" s="202"/>
      <c r="U59" s="81"/>
      <c r="V59" s="81"/>
      <c r="W59" s="81"/>
      <c r="X59" s="81"/>
      <c r="Y59" s="81"/>
      <c r="Z59" s="104"/>
      <c r="AA59" s="81"/>
      <c r="AB59" s="81"/>
      <c r="AC59" s="104"/>
    </row>
    <row r="60" spans="1:29" ht="21.2" customHeight="1" x14ac:dyDescent="0.2">
      <c r="A60" s="403" t="s">
        <v>34</v>
      </c>
      <c r="B60" s="404"/>
      <c r="C60" s="404"/>
      <c r="D60" s="404"/>
      <c r="E60" s="404"/>
      <c r="F60" s="404"/>
      <c r="G60" s="404"/>
      <c r="H60" s="404"/>
      <c r="I60" s="404"/>
      <c r="J60" s="404"/>
      <c r="K60" s="404"/>
      <c r="L60" s="404"/>
      <c r="M60" s="404"/>
      <c r="N60" s="404"/>
      <c r="O60" s="404"/>
      <c r="P60" s="404"/>
      <c r="Q60" s="404"/>
      <c r="R60" s="464" t="s">
        <v>32</v>
      </c>
      <c r="S60" s="464"/>
      <c r="T60" s="62" t="s">
        <v>11</v>
      </c>
    </row>
    <row r="61" spans="1:29" ht="16.7" customHeight="1" x14ac:dyDescent="0.2">
      <c r="A61" s="188"/>
      <c r="B61" s="189"/>
      <c r="C61" s="189"/>
      <c r="D61" s="189"/>
      <c r="E61" s="189"/>
      <c r="F61" s="189"/>
      <c r="G61" s="189"/>
      <c r="H61" s="189"/>
      <c r="I61" s="189"/>
      <c r="J61" s="189"/>
      <c r="K61" s="189"/>
      <c r="L61" s="189"/>
      <c r="M61" s="189"/>
      <c r="N61" s="189"/>
      <c r="O61" s="189"/>
      <c r="P61" s="189"/>
      <c r="Q61" s="189"/>
      <c r="R61" s="365"/>
      <c r="S61" s="366"/>
      <c r="T61" s="76"/>
    </row>
    <row r="62" spans="1:29" ht="16.7" customHeight="1" x14ac:dyDescent="0.2">
      <c r="A62" s="188"/>
      <c r="B62" s="189"/>
      <c r="C62" s="189"/>
      <c r="D62" s="189"/>
      <c r="E62" s="189"/>
      <c r="F62" s="189"/>
      <c r="G62" s="189"/>
      <c r="H62" s="189"/>
      <c r="I62" s="189"/>
      <c r="J62" s="189"/>
      <c r="K62" s="189"/>
      <c r="L62" s="189"/>
      <c r="M62" s="189"/>
      <c r="N62" s="189"/>
      <c r="O62" s="189"/>
      <c r="P62" s="189"/>
      <c r="Q62" s="189"/>
      <c r="R62" s="365"/>
      <c r="S62" s="366"/>
      <c r="T62" s="76"/>
    </row>
    <row r="63" spans="1:29" ht="16.7" customHeight="1" x14ac:dyDescent="0.2">
      <c r="A63" s="244"/>
      <c r="B63" s="245"/>
      <c r="C63" s="245"/>
      <c r="D63" s="245"/>
      <c r="E63" s="245"/>
      <c r="F63" s="245"/>
      <c r="G63" s="245"/>
      <c r="H63" s="245"/>
      <c r="I63" s="245"/>
      <c r="J63" s="245"/>
      <c r="K63" s="245"/>
      <c r="L63" s="245"/>
      <c r="M63" s="245"/>
      <c r="N63" s="245"/>
      <c r="O63" s="245"/>
      <c r="P63" s="245"/>
      <c r="Q63" s="245"/>
      <c r="R63" s="367"/>
      <c r="S63" s="368"/>
      <c r="T63" s="77"/>
    </row>
    <row r="64" spans="1:29" ht="16.7" customHeight="1" x14ac:dyDescent="0.2">
      <c r="A64" s="346"/>
      <c r="B64" s="222"/>
      <c r="C64" s="222"/>
      <c r="D64" s="222"/>
      <c r="E64" s="222"/>
      <c r="F64" s="222"/>
      <c r="G64" s="222"/>
      <c r="H64" s="222"/>
      <c r="I64" s="222"/>
      <c r="J64" s="222"/>
      <c r="K64" s="222"/>
      <c r="L64" s="222"/>
      <c r="M64" s="222"/>
      <c r="N64" s="222"/>
      <c r="O64" s="222"/>
      <c r="P64" s="222"/>
      <c r="Q64" s="222"/>
      <c r="R64" s="347"/>
      <c r="S64" s="348"/>
      <c r="T64" s="13"/>
    </row>
    <row r="65" spans="1:29" s="9" customFormat="1" ht="10.5" customHeight="1" x14ac:dyDescent="0.2">
      <c r="A65" s="202"/>
      <c r="B65" s="202"/>
      <c r="C65" s="202"/>
      <c r="D65" s="202"/>
      <c r="E65" s="202"/>
      <c r="F65" s="202"/>
      <c r="G65" s="202"/>
      <c r="H65" s="202"/>
      <c r="I65" s="202"/>
      <c r="J65" s="202"/>
      <c r="K65" s="202"/>
      <c r="L65" s="202"/>
      <c r="M65" s="202"/>
      <c r="N65" s="202"/>
      <c r="O65" s="202"/>
      <c r="P65" s="202"/>
      <c r="Q65" s="202"/>
      <c r="R65" s="202"/>
      <c r="S65" s="202"/>
      <c r="T65" s="202"/>
      <c r="U65" s="81"/>
      <c r="V65" s="81"/>
      <c r="W65" s="81"/>
      <c r="X65" s="81"/>
      <c r="Y65" s="81"/>
      <c r="Z65" s="104"/>
      <c r="AA65" s="81"/>
      <c r="AB65" s="81"/>
      <c r="AC65" s="104"/>
    </row>
    <row r="66" spans="1:29" ht="18.95" customHeight="1" x14ac:dyDescent="0.2">
      <c r="A66" s="403" t="s">
        <v>20</v>
      </c>
      <c r="B66" s="404"/>
      <c r="C66" s="404"/>
      <c r="D66" s="404"/>
      <c r="E66" s="404"/>
      <c r="F66" s="404"/>
      <c r="G66" s="404"/>
      <c r="H66" s="404"/>
      <c r="I66" s="404"/>
      <c r="J66" s="404"/>
      <c r="K66" s="404"/>
      <c r="L66" s="404"/>
      <c r="M66" s="404"/>
      <c r="N66" s="404"/>
      <c r="O66" s="404"/>
      <c r="P66" s="404"/>
      <c r="Q66" s="404"/>
      <c r="R66" s="404"/>
      <c r="S66" s="404"/>
      <c r="T66" s="18">
        <f>+T25+SUM(T29:T32)+SUM(T36:T37)+SUM(T50:T53)+T58+SUM(T43:T46)+SUM(T61:T64)</f>
        <v>0</v>
      </c>
    </row>
    <row r="67" spans="1:29" ht="18.2" customHeight="1" x14ac:dyDescent="0.2">
      <c r="A67" s="390" t="s">
        <v>5</v>
      </c>
      <c r="B67" s="393"/>
      <c r="C67" s="393"/>
      <c r="D67" s="393"/>
      <c r="E67" s="393"/>
      <c r="F67" s="393"/>
      <c r="G67" s="393"/>
      <c r="H67" s="364"/>
      <c r="I67" s="212"/>
      <c r="J67" s="212"/>
      <c r="K67" s="212"/>
      <c r="L67" s="212"/>
      <c r="M67" s="212"/>
      <c r="N67" s="212"/>
      <c r="O67" s="212"/>
      <c r="P67" s="212"/>
      <c r="Q67" s="212"/>
      <c r="R67" s="212"/>
      <c r="S67" s="212"/>
      <c r="T67" s="78"/>
    </row>
    <row r="68" spans="1:29" ht="15.95" customHeight="1" x14ac:dyDescent="0.2">
      <c r="A68" s="382" t="s">
        <v>19</v>
      </c>
      <c r="B68" s="395"/>
      <c r="C68" s="395"/>
      <c r="D68" s="395"/>
      <c r="E68" s="395"/>
      <c r="F68" s="395"/>
      <c r="G68" s="395"/>
      <c r="H68" s="188"/>
      <c r="I68" s="189"/>
      <c r="J68" s="189"/>
      <c r="K68" s="189"/>
      <c r="L68" s="189"/>
      <c r="M68" s="189"/>
      <c r="N68" s="189"/>
      <c r="O68" s="189"/>
      <c r="P68" s="189"/>
      <c r="Q68" s="189"/>
      <c r="R68" s="189"/>
      <c r="S68" s="189"/>
      <c r="T68" s="76"/>
    </row>
    <row r="69" spans="1:29" ht="18.95" customHeight="1" x14ac:dyDescent="0.2">
      <c r="A69" s="374" t="s">
        <v>39</v>
      </c>
      <c r="B69" s="395"/>
      <c r="C69" s="395"/>
      <c r="D69" s="395"/>
      <c r="E69" s="395"/>
      <c r="F69" s="395"/>
      <c r="G69" s="395"/>
      <c r="H69" s="395"/>
      <c r="I69" s="395"/>
      <c r="J69" s="395"/>
      <c r="K69" s="395"/>
      <c r="L69" s="395"/>
      <c r="M69" s="395"/>
      <c r="N69" s="395"/>
      <c r="O69" s="395"/>
      <c r="P69" s="395"/>
      <c r="Q69" s="395"/>
      <c r="R69" s="395"/>
      <c r="S69" s="395"/>
      <c r="T69" s="8">
        <f>+T66-SUM(T67:T68)</f>
        <v>0</v>
      </c>
    </row>
    <row r="70" spans="1:29" ht="10.7" customHeight="1" x14ac:dyDescent="0.2">
      <c r="A70" s="342"/>
      <c r="B70" s="343"/>
      <c r="C70" s="343"/>
      <c r="D70" s="343"/>
      <c r="E70" s="343"/>
      <c r="F70" s="343"/>
      <c r="G70" s="343"/>
      <c r="H70" s="343"/>
      <c r="I70" s="343"/>
      <c r="J70" s="343"/>
      <c r="K70" s="343"/>
      <c r="L70" s="343"/>
      <c r="M70" s="343"/>
      <c r="N70" s="344"/>
      <c r="O70" s="344"/>
      <c r="P70" s="344"/>
      <c r="Q70" s="344"/>
      <c r="R70" s="344"/>
      <c r="S70" s="344"/>
      <c r="T70" s="344"/>
    </row>
    <row r="71" spans="1:29" s="75" customFormat="1" ht="15.75" customHeight="1" x14ac:dyDescent="0.2">
      <c r="A71" s="66"/>
      <c r="B71" s="412" t="s">
        <v>54</v>
      </c>
      <c r="C71" s="412"/>
      <c r="D71" s="66"/>
      <c r="E71" s="465" t="s">
        <v>35</v>
      </c>
      <c r="F71" s="466"/>
      <c r="G71" s="466"/>
      <c r="H71" s="466"/>
      <c r="I71" s="466"/>
      <c r="J71" s="467"/>
      <c r="K71" s="70"/>
      <c r="L71" s="468" t="s">
        <v>84</v>
      </c>
      <c r="M71" s="468"/>
      <c r="N71" s="468"/>
      <c r="O71" s="468"/>
      <c r="P71" s="468"/>
      <c r="Q71" s="468"/>
      <c r="R71" s="468"/>
      <c r="S71" s="468"/>
      <c r="T71" s="468"/>
      <c r="U71" s="79"/>
      <c r="V71" s="79"/>
      <c r="W71" s="79"/>
      <c r="X71" s="79"/>
      <c r="Y71" s="79"/>
      <c r="Z71" s="105"/>
      <c r="AA71" s="79"/>
      <c r="AB71" s="79"/>
      <c r="AC71" s="105"/>
    </row>
    <row r="72" spans="1:29" s="75" customFormat="1" ht="15.75" customHeight="1" x14ac:dyDescent="0.2">
      <c r="A72" s="469" t="s">
        <v>82</v>
      </c>
      <c r="B72" s="469"/>
      <c r="C72" s="469"/>
      <c r="D72" s="469"/>
      <c r="E72" s="469"/>
      <c r="F72" s="331"/>
      <c r="G72" s="332"/>
      <c r="H72" s="332"/>
      <c r="I72" s="332"/>
      <c r="J72" s="333"/>
      <c r="K72" s="70"/>
      <c r="L72" s="72"/>
      <c r="M72" s="470" t="s">
        <v>83</v>
      </c>
      <c r="N72" s="471"/>
      <c r="O72" s="472"/>
      <c r="P72" s="337"/>
      <c r="Q72" s="338"/>
      <c r="R72" s="468" t="s">
        <v>85</v>
      </c>
      <c r="S72" s="468"/>
      <c r="T72" s="468"/>
      <c r="U72" s="79"/>
      <c r="V72" s="79"/>
      <c r="W72" s="79"/>
      <c r="X72" s="79"/>
      <c r="Y72" s="79"/>
      <c r="Z72" s="105"/>
      <c r="AA72" s="79"/>
      <c r="AB72" s="79"/>
      <c r="AC72" s="105"/>
    </row>
    <row r="73" spans="1:29" x14ac:dyDescent="0.2">
      <c r="A73" s="473" t="s">
        <v>23</v>
      </c>
      <c r="B73" s="474"/>
      <c r="C73" s="474"/>
      <c r="D73" s="475"/>
      <c r="E73" s="473" t="s">
        <v>41</v>
      </c>
      <c r="F73" s="476"/>
      <c r="G73" s="476"/>
      <c r="H73" s="476"/>
      <c r="I73" s="476"/>
      <c r="J73" s="477"/>
      <c r="K73" s="71"/>
      <c r="L73" s="478" t="s">
        <v>13</v>
      </c>
      <c r="M73" s="439"/>
      <c r="N73" s="439"/>
      <c r="O73" s="439"/>
      <c r="P73" s="439"/>
      <c r="Q73" s="439"/>
      <c r="R73" s="439"/>
      <c r="S73" s="439"/>
      <c r="T73" s="439"/>
    </row>
    <row r="74" spans="1:29" ht="29.25" customHeight="1" x14ac:dyDescent="0.2">
      <c r="A74" s="351"/>
      <c r="B74" s="352"/>
      <c r="C74" s="352"/>
      <c r="D74" s="352"/>
      <c r="E74" s="353"/>
      <c r="F74" s="354"/>
      <c r="G74" s="354"/>
      <c r="H74" s="354"/>
      <c r="I74" s="354"/>
      <c r="J74" s="355"/>
      <c r="K74" s="71"/>
      <c r="L74" s="356"/>
      <c r="M74" s="212"/>
      <c r="N74" s="212"/>
      <c r="O74" s="212"/>
      <c r="P74" s="212"/>
      <c r="Q74" s="212"/>
      <c r="R74" s="212"/>
      <c r="S74" s="212"/>
      <c r="T74" s="212"/>
    </row>
    <row r="75" spans="1:29" ht="29.25" customHeight="1" x14ac:dyDescent="0.2">
      <c r="A75" s="67"/>
      <c r="B75" s="68"/>
      <c r="C75" s="68"/>
      <c r="D75" s="68"/>
      <c r="E75" s="69"/>
      <c r="F75" s="69"/>
      <c r="G75" s="69"/>
      <c r="H75" s="69"/>
      <c r="I75" s="69"/>
      <c r="J75" s="69"/>
      <c r="K75" s="69"/>
      <c r="L75" s="69"/>
      <c r="M75" s="69"/>
      <c r="N75" s="69"/>
      <c r="O75" s="69"/>
      <c r="P75" s="69"/>
      <c r="Q75" s="69"/>
      <c r="R75" s="69"/>
      <c r="S75" s="69"/>
      <c r="T75" s="69"/>
    </row>
  </sheetData>
  <sheetProtection sheet="1" formatCells="0" formatColumns="0" formatRows="0" insertColumns="0" insertRows="0" insertHyperlinks="0" deleteColumns="0" deleteRows="0" sort="0" autoFilter="0" pivotTables="0"/>
  <mergeCells count="258">
    <mergeCell ref="A74:D74"/>
    <mergeCell ref="E74:J74"/>
    <mergeCell ref="L74:T74"/>
    <mergeCell ref="A72:E72"/>
    <mergeCell ref="F72:J72"/>
    <mergeCell ref="M72:O72"/>
    <mergeCell ref="P72:Q72"/>
    <mergeCell ref="R72:T72"/>
    <mergeCell ref="A73:D73"/>
    <mergeCell ref="E73:J73"/>
    <mergeCell ref="L73:T73"/>
    <mergeCell ref="A68:G68"/>
    <mergeCell ref="H68:S68"/>
    <mergeCell ref="A69:S69"/>
    <mergeCell ref="A70:T70"/>
    <mergeCell ref="B71:C71"/>
    <mergeCell ref="E71:J71"/>
    <mergeCell ref="L71:T71"/>
    <mergeCell ref="A64:Q64"/>
    <mergeCell ref="R64:S64"/>
    <mergeCell ref="A65:T65"/>
    <mergeCell ref="A66:S66"/>
    <mergeCell ref="A67:G67"/>
    <mergeCell ref="H67:S67"/>
    <mergeCell ref="A61:Q61"/>
    <mergeCell ref="R61:S61"/>
    <mergeCell ref="A62:Q62"/>
    <mergeCell ref="R62:S62"/>
    <mergeCell ref="A63:Q63"/>
    <mergeCell ref="R63:S63"/>
    <mergeCell ref="A58:N58"/>
    <mergeCell ref="O58:Q58"/>
    <mergeCell ref="R58:S58"/>
    <mergeCell ref="A59:T59"/>
    <mergeCell ref="A60:Q60"/>
    <mergeCell ref="R60:S60"/>
    <mergeCell ref="A54:T54"/>
    <mergeCell ref="A55:T55"/>
    <mergeCell ref="A56:T56"/>
    <mergeCell ref="A57:N57"/>
    <mergeCell ref="O57:Q57"/>
    <mergeCell ref="R57:S57"/>
    <mergeCell ref="A50:A53"/>
    <mergeCell ref="B50:D53"/>
    <mergeCell ref="E50:J50"/>
    <mergeCell ref="P50:Q50"/>
    <mergeCell ref="E51:J51"/>
    <mergeCell ref="P51:Q51"/>
    <mergeCell ref="E52:J52"/>
    <mergeCell ref="P52:Q52"/>
    <mergeCell ref="E53:J53"/>
    <mergeCell ref="P53:Q53"/>
    <mergeCell ref="A47:T47"/>
    <mergeCell ref="A48:H49"/>
    <mergeCell ref="I48:J48"/>
    <mergeCell ref="M48:S48"/>
    <mergeCell ref="T48:T49"/>
    <mergeCell ref="I49:J49"/>
    <mergeCell ref="M49:N49"/>
    <mergeCell ref="O49:Q49"/>
    <mergeCell ref="R49:S49"/>
    <mergeCell ref="A45:J45"/>
    <mergeCell ref="K45:L45"/>
    <mergeCell ref="M45:N45"/>
    <mergeCell ref="P45:Q45"/>
    <mergeCell ref="R45:S45"/>
    <mergeCell ref="A46:J46"/>
    <mergeCell ref="K46:L46"/>
    <mergeCell ref="M46:N46"/>
    <mergeCell ref="P46:Q46"/>
    <mergeCell ref="R46:S46"/>
    <mergeCell ref="A43:J43"/>
    <mergeCell ref="K43:L43"/>
    <mergeCell ref="M43:N43"/>
    <mergeCell ref="P43:Q43"/>
    <mergeCell ref="R43:S43"/>
    <mergeCell ref="A44:J44"/>
    <mergeCell ref="K44:L44"/>
    <mergeCell ref="M44:N44"/>
    <mergeCell ref="P44:Q44"/>
    <mergeCell ref="R44:S44"/>
    <mergeCell ref="A40:T40"/>
    <mergeCell ref="A41:J41"/>
    <mergeCell ref="K41:L41"/>
    <mergeCell ref="M41:Q41"/>
    <mergeCell ref="R41:S42"/>
    <mergeCell ref="T41:T42"/>
    <mergeCell ref="A42:J42"/>
    <mergeCell ref="K42:L42"/>
    <mergeCell ref="M42:N42"/>
    <mergeCell ref="P42:Q42"/>
    <mergeCell ref="A36:J36"/>
    <mergeCell ref="P36:Q36"/>
    <mergeCell ref="A37:J37"/>
    <mergeCell ref="P37:Q37"/>
    <mergeCell ref="A38:T38"/>
    <mergeCell ref="A39:T39"/>
    <mergeCell ref="A34:J35"/>
    <mergeCell ref="K34:K35"/>
    <mergeCell ref="L34:L35"/>
    <mergeCell ref="M34:S34"/>
    <mergeCell ref="T34:T35"/>
    <mergeCell ref="M35:N35"/>
    <mergeCell ref="O35:Q35"/>
    <mergeCell ref="R35:S35"/>
    <mergeCell ref="A32:C32"/>
    <mergeCell ref="D32:G32"/>
    <mergeCell ref="H32:N32"/>
    <mergeCell ref="O32:Q32"/>
    <mergeCell ref="R32:S32"/>
    <mergeCell ref="A33:T33"/>
    <mergeCell ref="A30:N30"/>
    <mergeCell ref="O30:Q30"/>
    <mergeCell ref="R30:S30"/>
    <mergeCell ref="A31:C31"/>
    <mergeCell ref="D31:G31"/>
    <mergeCell ref="H31:N31"/>
    <mergeCell ref="O31:Q31"/>
    <mergeCell ref="R31:S31"/>
    <mergeCell ref="A27:T27"/>
    <mergeCell ref="A28:N28"/>
    <mergeCell ref="O28:Q28"/>
    <mergeCell ref="R28:S28"/>
    <mergeCell ref="A29:N29"/>
    <mergeCell ref="O29:Q29"/>
    <mergeCell ref="R29:S29"/>
    <mergeCell ref="A25:K25"/>
    <mergeCell ref="L25:N25"/>
    <mergeCell ref="O25:Q25"/>
    <mergeCell ref="R25:S25"/>
    <mergeCell ref="A26:K26"/>
    <mergeCell ref="L26:N26"/>
    <mergeCell ref="O26:Q26"/>
    <mergeCell ref="R26:T26"/>
    <mergeCell ref="R23:S23"/>
    <mergeCell ref="A24:B24"/>
    <mergeCell ref="C24:D24"/>
    <mergeCell ref="E24:G24"/>
    <mergeCell ref="H24:J24"/>
    <mergeCell ref="L24:N24"/>
    <mergeCell ref="O24:Q24"/>
    <mergeCell ref="R24:S24"/>
    <mergeCell ref="A23:B23"/>
    <mergeCell ref="C23:D23"/>
    <mergeCell ref="E23:G23"/>
    <mergeCell ref="H23:J23"/>
    <mergeCell ref="L23:N23"/>
    <mergeCell ref="O23:Q23"/>
    <mergeCell ref="R21:S21"/>
    <mergeCell ref="A22:B22"/>
    <mergeCell ref="C22:D22"/>
    <mergeCell ref="E22:G22"/>
    <mergeCell ref="H22:J22"/>
    <mergeCell ref="L22:N22"/>
    <mergeCell ref="O22:Q22"/>
    <mergeCell ref="R22:S22"/>
    <mergeCell ref="A21:B21"/>
    <mergeCell ref="C21:D21"/>
    <mergeCell ref="E21:G21"/>
    <mergeCell ref="H21:J21"/>
    <mergeCell ref="L21:N21"/>
    <mergeCell ref="O21:Q21"/>
    <mergeCell ref="R19:S19"/>
    <mergeCell ref="A20:B20"/>
    <mergeCell ref="C20:D20"/>
    <mergeCell ref="E20:G20"/>
    <mergeCell ref="H20:J20"/>
    <mergeCell ref="L20:N20"/>
    <mergeCell ref="O20:Q20"/>
    <mergeCell ref="R20:S20"/>
    <mergeCell ref="A19:B19"/>
    <mergeCell ref="C19:D19"/>
    <mergeCell ref="E19:G19"/>
    <mergeCell ref="H19:J19"/>
    <mergeCell ref="L19:N19"/>
    <mergeCell ref="O19:Q19"/>
    <mergeCell ref="R17:S17"/>
    <mergeCell ref="A18:B18"/>
    <mergeCell ref="C18:D18"/>
    <mergeCell ref="E18:G18"/>
    <mergeCell ref="H18:J18"/>
    <mergeCell ref="L18:N18"/>
    <mergeCell ref="O18:Q18"/>
    <mergeCell ref="R18:S18"/>
    <mergeCell ref="A17:B17"/>
    <mergeCell ref="C17:D17"/>
    <mergeCell ref="E17:G17"/>
    <mergeCell ref="H17:J17"/>
    <mergeCell ref="L17:N17"/>
    <mergeCell ref="O17:Q17"/>
    <mergeCell ref="R15:S15"/>
    <mergeCell ref="A16:B16"/>
    <mergeCell ref="C16:D16"/>
    <mergeCell ref="E16:G16"/>
    <mergeCell ref="H16:J16"/>
    <mergeCell ref="L16:N16"/>
    <mergeCell ref="O16:Q16"/>
    <mergeCell ref="R16:S16"/>
    <mergeCell ref="A15:B15"/>
    <mergeCell ref="C15:D15"/>
    <mergeCell ref="E15:G15"/>
    <mergeCell ref="H15:J15"/>
    <mergeCell ref="L15:N15"/>
    <mergeCell ref="O15:Q15"/>
    <mergeCell ref="R13:S13"/>
    <mergeCell ref="A14:B14"/>
    <mergeCell ref="C14:D14"/>
    <mergeCell ref="E14:G14"/>
    <mergeCell ref="H14:J14"/>
    <mergeCell ref="L14:N14"/>
    <mergeCell ref="O14:Q14"/>
    <mergeCell ref="R14:S14"/>
    <mergeCell ref="A13:B13"/>
    <mergeCell ref="C13:D13"/>
    <mergeCell ref="E13:G13"/>
    <mergeCell ref="H13:J13"/>
    <mergeCell ref="L13:N13"/>
    <mergeCell ref="O13:Q13"/>
    <mergeCell ref="A12:B12"/>
    <mergeCell ref="C12:D12"/>
    <mergeCell ref="E12:G12"/>
    <mergeCell ref="H12:J12"/>
    <mergeCell ref="L12:N12"/>
    <mergeCell ref="O12:Q12"/>
    <mergeCell ref="A9:T9"/>
    <mergeCell ref="A10:T10"/>
    <mergeCell ref="A11:B11"/>
    <mergeCell ref="C11:D11"/>
    <mergeCell ref="E11:G11"/>
    <mergeCell ref="H11:J11"/>
    <mergeCell ref="L11:N11"/>
    <mergeCell ref="O11:Q11"/>
    <mergeCell ref="R11:S12"/>
    <mergeCell ref="T11:T12"/>
    <mergeCell ref="A7:B7"/>
    <mergeCell ref="C7:J7"/>
    <mergeCell ref="K7:L7"/>
    <mergeCell ref="M7:T7"/>
    <mergeCell ref="A8:E8"/>
    <mergeCell ref="F8:T8"/>
    <mergeCell ref="A5:D5"/>
    <mergeCell ref="E5:J5"/>
    <mergeCell ref="K5:L5"/>
    <mergeCell ref="M5:P5"/>
    <mergeCell ref="R5:S5"/>
    <mergeCell ref="A6:B6"/>
    <mergeCell ref="C6:J6"/>
    <mergeCell ref="K6:L6"/>
    <mergeCell ref="M6:T6"/>
    <mergeCell ref="A1:Q1"/>
    <mergeCell ref="S1:T1"/>
    <mergeCell ref="A2:T2"/>
    <mergeCell ref="A3:T3"/>
    <mergeCell ref="A4:B4"/>
    <mergeCell ref="C4:J4"/>
    <mergeCell ref="K4:L4"/>
    <mergeCell ref="M4:P4"/>
    <mergeCell ref="R4:S4"/>
  </mergeCells>
  <pageMargins left="0.7" right="0.7" top="0.78740157499999996" bottom="0.78740157499999996" header="0.3" footer="0.3"/>
  <pageSetup paperSize="9" scale="58" orientation="portrait" r:id="rId1"/>
  <headerFooter>
    <oddFooter xml:space="preserve">&amp;L&amp;7&amp;K9C9C9C© Copyright Sticos AS&amp;R&amp;7&amp;K9C9C9CUtskrift fra Sticos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5"/>
  <sheetViews>
    <sheetView showGridLines="0" zoomScaleNormal="100" workbookViewId="0">
      <selection activeCell="E17" sqref="E17:G17"/>
    </sheetView>
  </sheetViews>
  <sheetFormatPr baseColWidth="10" defaultColWidth="9.140625" defaultRowHeight="12.75" x14ac:dyDescent="0.2"/>
  <cols>
    <col min="1" max="1" width="3.42578125" style="6" customWidth="1"/>
    <col min="2" max="2" width="9.140625" style="6" customWidth="1"/>
    <col min="3" max="3" width="8.85546875" style="6" customWidth="1"/>
    <col min="4" max="4" width="3.85546875" style="6" customWidth="1"/>
    <col min="5" max="5" width="9.42578125" style="6" customWidth="1"/>
    <col min="6" max="6" width="5.5703125" style="6" customWidth="1"/>
    <col min="7" max="7" width="12" style="6" customWidth="1"/>
    <col min="8" max="8" width="12.5703125" style="6" customWidth="1"/>
    <col min="9" max="9" width="6.7109375" style="6" customWidth="1"/>
    <col min="10" max="10" width="6.42578125" style="6" customWidth="1"/>
    <col min="11" max="11" width="11" style="6" customWidth="1"/>
    <col min="12" max="12" width="9.85546875" style="6" customWidth="1"/>
    <col min="13" max="13" width="4.140625" style="6" customWidth="1"/>
    <col min="14" max="14" width="9.140625" style="6" customWidth="1"/>
    <col min="15" max="15" width="3.85546875" style="6" customWidth="1"/>
    <col min="16" max="16" width="4.42578125" style="6" customWidth="1"/>
    <col min="17" max="17" width="5.7109375" style="6" customWidth="1"/>
    <col min="18" max="18" width="3.5703125" style="6" customWidth="1"/>
    <col min="19" max="19" width="10.28515625" style="6" customWidth="1"/>
    <col min="20" max="20" width="12.85546875" style="6" customWidth="1"/>
    <col min="21" max="21" width="15.5703125" style="80" customWidth="1"/>
    <col min="22" max="22" width="18.140625" style="80" customWidth="1"/>
    <col min="23" max="28" width="9.140625" style="80"/>
    <col min="29" max="29" width="9.140625" style="103"/>
    <col min="30" max="16384" width="9.140625" style="6"/>
  </cols>
  <sheetData>
    <row r="1" spans="1:27" ht="24.95" customHeight="1" x14ac:dyDescent="0.2">
      <c r="A1" s="369" t="s">
        <v>6</v>
      </c>
      <c r="B1" s="369"/>
      <c r="C1" s="369"/>
      <c r="D1" s="369"/>
      <c r="E1" s="369"/>
      <c r="F1" s="369"/>
      <c r="G1" s="369"/>
      <c r="H1" s="369"/>
      <c r="I1" s="369"/>
      <c r="J1" s="369"/>
      <c r="K1" s="369"/>
      <c r="L1" s="369"/>
      <c r="M1" s="369"/>
      <c r="N1" s="369"/>
      <c r="O1" s="369"/>
      <c r="P1" s="369"/>
      <c r="Q1" s="369"/>
      <c r="R1" s="116"/>
      <c r="S1" s="370">
        <v>2019</v>
      </c>
      <c r="T1" s="370"/>
    </row>
    <row r="2" spans="1:27" ht="13.5" customHeight="1" x14ac:dyDescent="0.2">
      <c r="A2" s="371" t="s">
        <v>94</v>
      </c>
      <c r="B2" s="372"/>
      <c r="C2" s="372"/>
      <c r="D2" s="372"/>
      <c r="E2" s="372"/>
      <c r="F2" s="372"/>
      <c r="G2" s="372"/>
      <c r="H2" s="372"/>
      <c r="I2" s="372"/>
      <c r="J2" s="372"/>
      <c r="K2" s="372"/>
      <c r="L2" s="372"/>
      <c r="M2" s="372"/>
      <c r="N2" s="372"/>
      <c r="O2" s="372"/>
      <c r="P2" s="372"/>
      <c r="Q2" s="372"/>
      <c r="R2" s="372"/>
      <c r="S2" s="372"/>
      <c r="T2" s="372"/>
    </row>
    <row r="3" spans="1:27" ht="6.75" customHeight="1" x14ac:dyDescent="0.2">
      <c r="A3" s="373"/>
      <c r="B3" s="172"/>
      <c r="C3" s="157"/>
      <c r="D3" s="157"/>
      <c r="E3" s="157"/>
      <c r="F3" s="157"/>
      <c r="G3" s="157"/>
      <c r="H3" s="157"/>
      <c r="I3" s="157"/>
      <c r="J3" s="157"/>
      <c r="K3" s="172"/>
      <c r="L3" s="172"/>
      <c r="M3" s="172"/>
      <c r="N3" s="172"/>
      <c r="O3" s="172"/>
      <c r="P3" s="172"/>
      <c r="Q3" s="172"/>
      <c r="R3" s="172"/>
      <c r="S3" s="172"/>
      <c r="T3" s="157"/>
      <c r="U3" s="98">
        <v>0.99998842592592585</v>
      </c>
      <c r="V3" s="99"/>
    </row>
    <row r="4" spans="1:27" ht="16.7" customHeight="1" x14ac:dyDescent="0.2">
      <c r="A4" s="374" t="s">
        <v>64</v>
      </c>
      <c r="B4" s="375"/>
      <c r="C4" s="346"/>
      <c r="D4" s="346"/>
      <c r="E4" s="376"/>
      <c r="F4" s="376"/>
      <c r="G4" s="376"/>
      <c r="H4" s="376"/>
      <c r="I4" s="376"/>
      <c r="J4" s="376"/>
      <c r="K4" s="377" t="s">
        <v>33</v>
      </c>
      <c r="L4" s="378"/>
      <c r="M4" s="379"/>
      <c r="N4" s="379"/>
      <c r="O4" s="379"/>
      <c r="P4" s="379"/>
      <c r="Q4" s="33" t="s">
        <v>0</v>
      </c>
      <c r="R4" s="380"/>
      <c r="S4" s="381"/>
      <c r="T4" s="64" t="s">
        <v>90</v>
      </c>
      <c r="U4" s="80" t="s">
        <v>86</v>
      </c>
      <c r="V4" s="80">
        <v>780</v>
      </c>
    </row>
    <row r="5" spans="1:27" ht="16.7" customHeight="1" x14ac:dyDescent="0.2">
      <c r="A5" s="374" t="s">
        <v>60</v>
      </c>
      <c r="B5" s="382"/>
      <c r="C5" s="390"/>
      <c r="D5" s="391"/>
      <c r="E5" s="331"/>
      <c r="F5" s="332"/>
      <c r="G5" s="332"/>
      <c r="H5" s="332"/>
      <c r="I5" s="332"/>
      <c r="J5" s="333"/>
      <c r="K5" s="377" t="s">
        <v>56</v>
      </c>
      <c r="L5" s="378"/>
      <c r="M5" s="379"/>
      <c r="N5" s="379"/>
      <c r="O5" s="379"/>
      <c r="P5" s="379"/>
      <c r="Q5" s="33" t="s">
        <v>0</v>
      </c>
      <c r="R5" s="380"/>
      <c r="S5" s="381"/>
      <c r="T5" s="34">
        <f>IF(OR(U5&lt;0,AA6&lt;0),0,+AA6+U5)</f>
        <v>0</v>
      </c>
      <c r="U5" s="93">
        <f>+V10</f>
        <v>0</v>
      </c>
      <c r="W5" s="94" t="s">
        <v>87</v>
      </c>
      <c r="X5" s="95" t="s">
        <v>88</v>
      </c>
      <c r="Y5" s="94" t="s">
        <v>89</v>
      </c>
      <c r="Z5" s="96"/>
      <c r="AA5" s="97"/>
    </row>
    <row r="6" spans="1:27" ht="16.7" customHeight="1" x14ac:dyDescent="0.2">
      <c r="A6" s="374" t="s">
        <v>51</v>
      </c>
      <c r="B6" s="382"/>
      <c r="C6" s="188"/>
      <c r="D6" s="188"/>
      <c r="E6" s="364"/>
      <c r="F6" s="364"/>
      <c r="G6" s="364"/>
      <c r="H6" s="364"/>
      <c r="I6" s="364"/>
      <c r="J6" s="364"/>
      <c r="K6" s="374" t="s">
        <v>50</v>
      </c>
      <c r="L6" s="382"/>
      <c r="M6" s="383"/>
      <c r="N6" s="383"/>
      <c r="O6" s="383"/>
      <c r="P6" s="383"/>
      <c r="Q6" s="383"/>
      <c r="R6" s="383"/>
      <c r="S6" s="383"/>
      <c r="T6" s="384"/>
      <c r="U6" s="106">
        <f>+W10+X10</f>
        <v>0</v>
      </c>
      <c r="W6" s="93">
        <f>IF(U6&lt;6,1,0)</f>
        <v>1</v>
      </c>
      <c r="X6" s="93">
        <f>IF(U6&lt;=12,IF(U6&gt;=6,1,0),0)</f>
        <v>0</v>
      </c>
      <c r="Y6" s="93">
        <f>IF(U6&gt;12,1,0)</f>
        <v>0</v>
      </c>
      <c r="Z6" s="96"/>
      <c r="AA6" s="97">
        <f>+X6+Y6</f>
        <v>0</v>
      </c>
    </row>
    <row r="7" spans="1:27" ht="16.7" customHeight="1" x14ac:dyDescent="0.2">
      <c r="A7" s="374" t="s">
        <v>81</v>
      </c>
      <c r="B7" s="382"/>
      <c r="C7" s="188"/>
      <c r="D7" s="188"/>
      <c r="E7" s="188"/>
      <c r="F7" s="188"/>
      <c r="G7" s="188"/>
      <c r="H7" s="188"/>
      <c r="I7" s="188"/>
      <c r="J7" s="188"/>
      <c r="K7" s="374" t="s">
        <v>7</v>
      </c>
      <c r="L7" s="382"/>
      <c r="M7" s="383"/>
      <c r="N7" s="383"/>
      <c r="O7" s="383"/>
      <c r="P7" s="383"/>
      <c r="Q7" s="383"/>
      <c r="R7" s="383"/>
      <c r="S7" s="383"/>
      <c r="T7" s="384"/>
      <c r="U7" s="100">
        <f>+M4+R4</f>
        <v>0</v>
      </c>
    </row>
    <row r="8" spans="1:27" ht="16.7" customHeight="1" x14ac:dyDescent="0.2">
      <c r="A8" s="385" t="s">
        <v>62</v>
      </c>
      <c r="B8" s="344"/>
      <c r="C8" s="344"/>
      <c r="D8" s="344"/>
      <c r="E8" s="386"/>
      <c r="F8" s="387"/>
      <c r="G8" s="388"/>
      <c r="H8" s="388"/>
      <c r="I8" s="388"/>
      <c r="J8" s="388"/>
      <c r="K8" s="388"/>
      <c r="L8" s="388"/>
      <c r="M8" s="388"/>
      <c r="N8" s="388"/>
      <c r="O8" s="388"/>
      <c r="P8" s="388"/>
      <c r="Q8" s="388"/>
      <c r="R8" s="388"/>
      <c r="S8" s="388"/>
      <c r="T8" s="389"/>
      <c r="U8" s="100">
        <f>+M5+R5</f>
        <v>0</v>
      </c>
      <c r="V8" s="100">
        <f>+U8-U7</f>
        <v>0</v>
      </c>
    </row>
    <row r="9" spans="1:27" ht="12.95" customHeight="1" x14ac:dyDescent="0.2">
      <c r="A9" s="342"/>
      <c r="B9" s="344"/>
      <c r="C9" s="344"/>
      <c r="D9" s="344"/>
      <c r="E9" s="344"/>
      <c r="F9" s="344"/>
      <c r="G9" s="344"/>
      <c r="H9" s="344"/>
      <c r="I9" s="344"/>
      <c r="J9" s="344"/>
      <c r="K9" s="344"/>
      <c r="L9" s="344"/>
      <c r="M9" s="344"/>
      <c r="N9" s="344"/>
      <c r="O9" s="344"/>
      <c r="P9" s="344"/>
      <c r="Q9" s="344"/>
      <c r="R9" s="344"/>
      <c r="S9" s="344"/>
      <c r="T9" s="344"/>
      <c r="U9" s="80">
        <f>IF(OR(R4&lt;=0,R5&lt;=0),0,MINUTE(V8))</f>
        <v>0</v>
      </c>
      <c r="V9" s="101">
        <f>+V8</f>
        <v>0</v>
      </c>
    </row>
    <row r="10" spans="1:27" ht="20.45" customHeight="1" x14ac:dyDescent="0.2">
      <c r="A10" s="374" t="s">
        <v>53</v>
      </c>
      <c r="B10" s="395"/>
      <c r="C10" s="395"/>
      <c r="D10" s="395"/>
      <c r="E10" s="395"/>
      <c r="F10" s="395"/>
      <c r="G10" s="395"/>
      <c r="H10" s="395"/>
      <c r="I10" s="395"/>
      <c r="J10" s="395"/>
      <c r="K10" s="395"/>
      <c r="L10" s="395"/>
      <c r="M10" s="395"/>
      <c r="N10" s="395"/>
      <c r="O10" s="395"/>
      <c r="P10" s="395"/>
      <c r="Q10" s="395"/>
      <c r="R10" s="395"/>
      <c r="S10" s="395"/>
      <c r="T10" s="395"/>
      <c r="V10" s="80">
        <f>IF(V9&lt;0,0,DAY(V9))</f>
        <v>0</v>
      </c>
      <c r="W10" s="102">
        <f>IF(V8&lt;0,0,HOUR(V9))</f>
        <v>0</v>
      </c>
      <c r="X10" s="80">
        <f>+U9/60</f>
        <v>0</v>
      </c>
    </row>
    <row r="11" spans="1:27" ht="15.2" customHeight="1" x14ac:dyDescent="0.2">
      <c r="A11" s="396" t="s">
        <v>45</v>
      </c>
      <c r="B11" s="397"/>
      <c r="C11" s="396" t="s">
        <v>29</v>
      </c>
      <c r="D11" s="397"/>
      <c r="E11" s="398"/>
      <c r="F11" s="397"/>
      <c r="G11" s="397"/>
      <c r="H11" s="398" t="s">
        <v>27</v>
      </c>
      <c r="I11" s="397"/>
      <c r="J11" s="397"/>
      <c r="K11" s="115" t="s">
        <v>45</v>
      </c>
      <c r="L11" s="396" t="s">
        <v>58</v>
      </c>
      <c r="M11" s="397"/>
      <c r="N11" s="397"/>
      <c r="O11" s="396" t="s">
        <v>47</v>
      </c>
      <c r="P11" s="397"/>
      <c r="Q11" s="397"/>
      <c r="R11" s="399" t="s">
        <v>32</v>
      </c>
      <c r="S11" s="400"/>
      <c r="T11" s="396" t="s">
        <v>11</v>
      </c>
    </row>
    <row r="12" spans="1:27" ht="15.2" customHeight="1" x14ac:dyDescent="0.2">
      <c r="A12" s="392" t="s">
        <v>23</v>
      </c>
      <c r="B12" s="393"/>
      <c r="C12" s="394" t="s">
        <v>10</v>
      </c>
      <c r="D12" s="393"/>
      <c r="E12" s="394" t="s">
        <v>16</v>
      </c>
      <c r="F12" s="393"/>
      <c r="G12" s="393"/>
      <c r="H12" s="394" t="s">
        <v>22</v>
      </c>
      <c r="I12" s="393"/>
      <c r="J12" s="393"/>
      <c r="K12" s="114" t="s">
        <v>28</v>
      </c>
      <c r="L12" s="392" t="s">
        <v>44</v>
      </c>
      <c r="M12" s="393"/>
      <c r="N12" s="393"/>
      <c r="O12" s="392" t="s">
        <v>25</v>
      </c>
      <c r="P12" s="393"/>
      <c r="Q12" s="393"/>
      <c r="R12" s="401"/>
      <c r="S12" s="402"/>
      <c r="T12" s="392"/>
    </row>
    <row r="13" spans="1:27" ht="16.7" customHeight="1" x14ac:dyDescent="0.2">
      <c r="A13" s="184"/>
      <c r="B13" s="185"/>
      <c r="C13" s="186"/>
      <c r="D13" s="187"/>
      <c r="E13" s="188"/>
      <c r="F13" s="189"/>
      <c r="G13" s="189"/>
      <c r="H13" s="188"/>
      <c r="I13" s="189"/>
      <c r="J13" s="189"/>
      <c r="K13" s="112"/>
      <c r="L13" s="188"/>
      <c r="M13" s="189"/>
      <c r="N13" s="189"/>
      <c r="O13" s="190"/>
      <c r="P13" s="191"/>
      <c r="Q13" s="191"/>
      <c r="R13" s="182"/>
      <c r="S13" s="183"/>
      <c r="T13" s="76"/>
    </row>
    <row r="14" spans="1:27" ht="16.7" customHeight="1" x14ac:dyDescent="0.2">
      <c r="A14" s="184"/>
      <c r="B14" s="185"/>
      <c r="C14" s="186"/>
      <c r="D14" s="187"/>
      <c r="E14" s="188"/>
      <c r="F14" s="189"/>
      <c r="G14" s="189"/>
      <c r="H14" s="188"/>
      <c r="I14" s="189"/>
      <c r="J14" s="189"/>
      <c r="K14" s="112"/>
      <c r="L14" s="188"/>
      <c r="M14" s="189"/>
      <c r="N14" s="189"/>
      <c r="O14" s="190"/>
      <c r="P14" s="191"/>
      <c r="Q14" s="191"/>
      <c r="R14" s="182"/>
      <c r="S14" s="183"/>
      <c r="T14" s="76"/>
    </row>
    <row r="15" spans="1:27" ht="18.2" customHeight="1" x14ac:dyDescent="0.2">
      <c r="A15" s="184"/>
      <c r="B15" s="185"/>
      <c r="C15" s="186"/>
      <c r="D15" s="187"/>
      <c r="E15" s="188"/>
      <c r="F15" s="189"/>
      <c r="G15" s="189"/>
      <c r="H15" s="188"/>
      <c r="I15" s="189"/>
      <c r="J15" s="189"/>
      <c r="K15" s="112"/>
      <c r="L15" s="188"/>
      <c r="M15" s="189"/>
      <c r="N15" s="189"/>
      <c r="O15" s="190"/>
      <c r="P15" s="191"/>
      <c r="Q15" s="191"/>
      <c r="R15" s="182"/>
      <c r="S15" s="183"/>
      <c r="T15" s="76"/>
    </row>
    <row r="16" spans="1:27" ht="18.2" customHeight="1" x14ac:dyDescent="0.2">
      <c r="A16" s="184"/>
      <c r="B16" s="185"/>
      <c r="C16" s="186"/>
      <c r="D16" s="187"/>
      <c r="E16" s="188"/>
      <c r="F16" s="189"/>
      <c r="G16" s="189"/>
      <c r="H16" s="188"/>
      <c r="I16" s="189"/>
      <c r="J16" s="189"/>
      <c r="K16" s="112"/>
      <c r="L16" s="188"/>
      <c r="M16" s="189"/>
      <c r="N16" s="189"/>
      <c r="O16" s="190"/>
      <c r="P16" s="191"/>
      <c r="Q16" s="191"/>
      <c r="R16" s="182"/>
      <c r="S16" s="183"/>
      <c r="T16" s="76"/>
    </row>
    <row r="17" spans="1:29" ht="18.2" customHeight="1" x14ac:dyDescent="0.2">
      <c r="A17" s="184"/>
      <c r="B17" s="185"/>
      <c r="C17" s="186"/>
      <c r="D17" s="187"/>
      <c r="E17" s="188"/>
      <c r="F17" s="189"/>
      <c r="G17" s="189"/>
      <c r="H17" s="188"/>
      <c r="I17" s="189"/>
      <c r="J17" s="189"/>
      <c r="K17" s="112"/>
      <c r="L17" s="188"/>
      <c r="M17" s="189"/>
      <c r="N17" s="189"/>
      <c r="O17" s="190"/>
      <c r="P17" s="191"/>
      <c r="Q17" s="191"/>
      <c r="R17" s="182"/>
      <c r="S17" s="183"/>
      <c r="T17" s="76"/>
    </row>
    <row r="18" spans="1:29" ht="16.7" customHeight="1" x14ac:dyDescent="0.2">
      <c r="A18" s="184"/>
      <c r="B18" s="185"/>
      <c r="C18" s="186"/>
      <c r="D18" s="187"/>
      <c r="E18" s="188"/>
      <c r="F18" s="189"/>
      <c r="G18" s="189"/>
      <c r="H18" s="188"/>
      <c r="I18" s="189"/>
      <c r="J18" s="189"/>
      <c r="K18" s="112"/>
      <c r="L18" s="188"/>
      <c r="M18" s="189"/>
      <c r="N18" s="189"/>
      <c r="O18" s="190"/>
      <c r="P18" s="191"/>
      <c r="Q18" s="191"/>
      <c r="R18" s="182"/>
      <c r="S18" s="183"/>
      <c r="T18" s="76"/>
    </row>
    <row r="19" spans="1:29" ht="16.7" customHeight="1" x14ac:dyDescent="0.2">
      <c r="A19" s="192"/>
      <c r="B19" s="193"/>
      <c r="C19" s="194"/>
      <c r="D19" s="195"/>
      <c r="E19" s="196"/>
      <c r="F19" s="197"/>
      <c r="G19" s="198"/>
      <c r="H19" s="196"/>
      <c r="I19" s="197"/>
      <c r="J19" s="198"/>
      <c r="K19" s="112"/>
      <c r="L19" s="196"/>
      <c r="M19" s="197"/>
      <c r="N19" s="198"/>
      <c r="O19" s="199"/>
      <c r="P19" s="200"/>
      <c r="Q19" s="201"/>
      <c r="R19" s="182"/>
      <c r="S19" s="183"/>
      <c r="T19" s="76"/>
    </row>
    <row r="20" spans="1:29" ht="18.2" customHeight="1" x14ac:dyDescent="0.2">
      <c r="A20" s="192"/>
      <c r="B20" s="193"/>
      <c r="C20" s="194"/>
      <c r="D20" s="195"/>
      <c r="E20" s="196"/>
      <c r="F20" s="197"/>
      <c r="G20" s="198"/>
      <c r="H20" s="196"/>
      <c r="I20" s="197"/>
      <c r="J20" s="198"/>
      <c r="K20" s="112"/>
      <c r="L20" s="196"/>
      <c r="M20" s="197"/>
      <c r="N20" s="198"/>
      <c r="O20" s="199"/>
      <c r="P20" s="200"/>
      <c r="Q20" s="201"/>
      <c r="R20" s="182"/>
      <c r="S20" s="183"/>
      <c r="T20" s="76"/>
    </row>
    <row r="21" spans="1:29" ht="16.7" customHeight="1" x14ac:dyDescent="0.2">
      <c r="A21" s="184"/>
      <c r="B21" s="185"/>
      <c r="C21" s="186"/>
      <c r="D21" s="187"/>
      <c r="E21" s="188"/>
      <c r="F21" s="189"/>
      <c r="G21" s="189"/>
      <c r="H21" s="188"/>
      <c r="I21" s="189"/>
      <c r="J21" s="189"/>
      <c r="K21" s="112"/>
      <c r="L21" s="188"/>
      <c r="M21" s="189"/>
      <c r="N21" s="189"/>
      <c r="O21" s="190"/>
      <c r="P21" s="191"/>
      <c r="Q21" s="191"/>
      <c r="R21" s="182"/>
      <c r="S21" s="183"/>
      <c r="T21" s="76"/>
    </row>
    <row r="22" spans="1:29" ht="16.7" customHeight="1" x14ac:dyDescent="0.2">
      <c r="A22" s="184"/>
      <c r="B22" s="185"/>
      <c r="C22" s="186"/>
      <c r="D22" s="187"/>
      <c r="E22" s="188"/>
      <c r="F22" s="189"/>
      <c r="G22" s="189"/>
      <c r="H22" s="188"/>
      <c r="I22" s="189"/>
      <c r="J22" s="189"/>
      <c r="K22" s="112"/>
      <c r="L22" s="188"/>
      <c r="M22" s="189"/>
      <c r="N22" s="189"/>
      <c r="O22" s="190"/>
      <c r="P22" s="191"/>
      <c r="Q22" s="191"/>
      <c r="R22" s="182"/>
      <c r="S22" s="183"/>
      <c r="T22" s="76"/>
    </row>
    <row r="23" spans="1:29" ht="16.7" customHeight="1" x14ac:dyDescent="0.2">
      <c r="A23" s="184"/>
      <c r="B23" s="185"/>
      <c r="C23" s="186"/>
      <c r="D23" s="187"/>
      <c r="E23" s="188"/>
      <c r="F23" s="189"/>
      <c r="G23" s="189"/>
      <c r="H23" s="188"/>
      <c r="I23" s="189"/>
      <c r="J23" s="189"/>
      <c r="K23" s="112"/>
      <c r="L23" s="188"/>
      <c r="M23" s="189"/>
      <c r="N23" s="189"/>
      <c r="O23" s="190"/>
      <c r="P23" s="191"/>
      <c r="Q23" s="191"/>
      <c r="R23" s="182"/>
      <c r="S23" s="183"/>
      <c r="T23" s="76"/>
    </row>
    <row r="24" spans="1:29" ht="16.7" customHeight="1" x14ac:dyDescent="0.2">
      <c r="A24" s="184"/>
      <c r="B24" s="185"/>
      <c r="C24" s="186"/>
      <c r="D24" s="187"/>
      <c r="E24" s="188"/>
      <c r="F24" s="189"/>
      <c r="G24" s="189"/>
      <c r="H24" s="188"/>
      <c r="I24" s="189"/>
      <c r="J24" s="189"/>
      <c r="K24" s="112"/>
      <c r="L24" s="188"/>
      <c r="M24" s="189"/>
      <c r="N24" s="189"/>
      <c r="O24" s="190"/>
      <c r="P24" s="191"/>
      <c r="Q24" s="191"/>
      <c r="R24" s="182"/>
      <c r="S24" s="183"/>
      <c r="T24" s="76"/>
    </row>
    <row r="25" spans="1:29" ht="16.7" customHeight="1" x14ac:dyDescent="0.2">
      <c r="A25" s="408"/>
      <c r="B25" s="397"/>
      <c r="C25" s="397"/>
      <c r="D25" s="397"/>
      <c r="E25" s="397"/>
      <c r="F25" s="397"/>
      <c r="G25" s="397"/>
      <c r="H25" s="397"/>
      <c r="I25" s="397"/>
      <c r="J25" s="397"/>
      <c r="K25" s="397"/>
      <c r="L25" s="409" t="s">
        <v>15</v>
      </c>
      <c r="M25" s="343"/>
      <c r="N25" s="343"/>
      <c r="O25" s="217">
        <f>SUM(O12:Q24)</f>
        <v>0</v>
      </c>
      <c r="P25" s="218"/>
      <c r="Q25" s="218"/>
      <c r="R25" s="410" t="s">
        <v>15</v>
      </c>
      <c r="S25" s="411"/>
      <c r="T25" s="10">
        <f>SUM(T12:T24)</f>
        <v>0</v>
      </c>
    </row>
    <row r="26" spans="1:29" ht="16.7" customHeight="1" x14ac:dyDescent="0.2">
      <c r="A26" s="412"/>
      <c r="B26" s="404"/>
      <c r="C26" s="404"/>
      <c r="D26" s="404"/>
      <c r="E26" s="404"/>
      <c r="F26" s="404"/>
      <c r="G26" s="404"/>
      <c r="H26" s="404"/>
      <c r="I26" s="404"/>
      <c r="J26" s="404"/>
      <c r="K26" s="404"/>
      <c r="L26" s="403" t="s">
        <v>18</v>
      </c>
      <c r="M26" s="404"/>
      <c r="N26" s="404"/>
      <c r="O26" s="221"/>
      <c r="P26" s="222"/>
      <c r="Q26" s="222"/>
      <c r="R26" s="223"/>
      <c r="S26" s="224"/>
      <c r="T26" s="225"/>
    </row>
    <row r="27" spans="1:29" s="9" customFormat="1" ht="10.5" customHeight="1" x14ac:dyDescent="0.2">
      <c r="A27" s="202"/>
      <c r="B27" s="202"/>
      <c r="C27" s="202"/>
      <c r="D27" s="202"/>
      <c r="E27" s="202"/>
      <c r="F27" s="202"/>
      <c r="G27" s="202"/>
      <c r="H27" s="202"/>
      <c r="I27" s="202"/>
      <c r="J27" s="202"/>
      <c r="K27" s="202"/>
      <c r="L27" s="202"/>
      <c r="M27" s="202"/>
      <c r="N27" s="202"/>
      <c r="O27" s="202"/>
      <c r="P27" s="202"/>
      <c r="Q27" s="202"/>
      <c r="R27" s="202"/>
      <c r="S27" s="202"/>
      <c r="T27" s="202"/>
      <c r="U27" s="81"/>
      <c r="V27" s="81"/>
      <c r="W27" s="81"/>
      <c r="X27" s="81"/>
      <c r="Y27" s="81"/>
      <c r="Z27" s="81"/>
      <c r="AA27" s="81"/>
      <c r="AB27" s="81"/>
      <c r="AC27" s="104"/>
    </row>
    <row r="28" spans="1:29" ht="19.7" customHeight="1" x14ac:dyDescent="0.2">
      <c r="A28" s="403" t="s">
        <v>52</v>
      </c>
      <c r="B28" s="404"/>
      <c r="C28" s="404"/>
      <c r="D28" s="404"/>
      <c r="E28" s="404"/>
      <c r="F28" s="404"/>
      <c r="G28" s="404"/>
      <c r="H28" s="404"/>
      <c r="I28" s="404"/>
      <c r="J28" s="404"/>
      <c r="K28" s="404"/>
      <c r="L28" s="404"/>
      <c r="M28" s="404"/>
      <c r="N28" s="404"/>
      <c r="O28" s="405" t="s">
        <v>2</v>
      </c>
      <c r="P28" s="404"/>
      <c r="Q28" s="404"/>
      <c r="R28" s="406" t="s">
        <v>49</v>
      </c>
      <c r="S28" s="407"/>
      <c r="T28" s="109" t="s">
        <v>11</v>
      </c>
    </row>
    <row r="29" spans="1:29" ht="15.95" customHeight="1" x14ac:dyDescent="0.2">
      <c r="A29" s="390" t="s">
        <v>75</v>
      </c>
      <c r="B29" s="393"/>
      <c r="C29" s="393"/>
      <c r="D29" s="393"/>
      <c r="E29" s="393"/>
      <c r="F29" s="393"/>
      <c r="G29" s="393"/>
      <c r="H29" s="393"/>
      <c r="I29" s="393"/>
      <c r="J29" s="393"/>
      <c r="K29" s="393"/>
      <c r="L29" s="393"/>
      <c r="M29" s="393"/>
      <c r="N29" s="393"/>
      <c r="O29" s="211"/>
      <c r="P29" s="212"/>
      <c r="Q29" s="212"/>
      <c r="R29" s="213">
        <v>4.03</v>
      </c>
      <c r="S29" s="214"/>
      <c r="T29" s="11">
        <f>+O29*R29</f>
        <v>0</v>
      </c>
    </row>
    <row r="30" spans="1:29" ht="15.95" customHeight="1" x14ac:dyDescent="0.2">
      <c r="A30" s="382" t="s">
        <v>76</v>
      </c>
      <c r="B30" s="395"/>
      <c r="C30" s="395"/>
      <c r="D30" s="395"/>
      <c r="E30" s="395"/>
      <c r="F30" s="395"/>
      <c r="G30" s="395"/>
      <c r="H30" s="395"/>
      <c r="I30" s="395"/>
      <c r="J30" s="395"/>
      <c r="K30" s="395"/>
      <c r="L30" s="395"/>
      <c r="M30" s="395"/>
      <c r="N30" s="395"/>
      <c r="O30" s="211"/>
      <c r="P30" s="212"/>
      <c r="Q30" s="212"/>
      <c r="R30" s="213">
        <v>4.03</v>
      </c>
      <c r="S30" s="214"/>
      <c r="T30" s="11">
        <f>+O30*R30</f>
        <v>0</v>
      </c>
    </row>
    <row r="31" spans="1:29" ht="15.95" customHeight="1" x14ac:dyDescent="0.2">
      <c r="A31" s="417" t="s">
        <v>57</v>
      </c>
      <c r="B31" s="418"/>
      <c r="C31" s="418"/>
      <c r="D31" s="419" t="s">
        <v>12</v>
      </c>
      <c r="E31" s="343"/>
      <c r="F31" s="343"/>
      <c r="G31" s="343"/>
      <c r="H31" s="244"/>
      <c r="I31" s="245"/>
      <c r="J31" s="245"/>
      <c r="K31" s="245"/>
      <c r="L31" s="245"/>
      <c r="M31" s="245"/>
      <c r="N31" s="245"/>
      <c r="O31" s="246"/>
      <c r="P31" s="245"/>
      <c r="Q31" s="245"/>
      <c r="R31" s="247">
        <v>1</v>
      </c>
      <c r="S31" s="248"/>
      <c r="T31" s="12">
        <f>+O31*R31</f>
        <v>0</v>
      </c>
    </row>
    <row r="32" spans="1:29" ht="15.95" customHeight="1" x14ac:dyDescent="0.2">
      <c r="A32" s="413" t="s">
        <v>8</v>
      </c>
      <c r="B32" s="414"/>
      <c r="C32" s="414"/>
      <c r="D32" s="415" t="s">
        <v>72</v>
      </c>
      <c r="E32" s="415"/>
      <c r="F32" s="415"/>
      <c r="G32" s="416"/>
      <c r="H32" s="232"/>
      <c r="I32" s="233"/>
      <c r="J32" s="233"/>
      <c r="K32" s="233"/>
      <c r="L32" s="233"/>
      <c r="M32" s="233"/>
      <c r="N32" s="234"/>
      <c r="O32" s="221"/>
      <c r="P32" s="222"/>
      <c r="Q32" s="222"/>
      <c r="R32" s="235"/>
      <c r="S32" s="236"/>
      <c r="T32" s="14">
        <f>+O32*R32</f>
        <v>0</v>
      </c>
    </row>
    <row r="33" spans="1:29" s="9" customFormat="1" ht="10.5" customHeight="1" x14ac:dyDescent="0.2">
      <c r="A33" s="237"/>
      <c r="B33" s="237"/>
      <c r="C33" s="237"/>
      <c r="D33" s="237"/>
      <c r="E33" s="237"/>
      <c r="F33" s="237"/>
      <c r="G33" s="237"/>
      <c r="H33" s="237"/>
      <c r="I33" s="237"/>
      <c r="J33" s="237"/>
      <c r="K33" s="237"/>
      <c r="L33" s="237"/>
      <c r="M33" s="237"/>
      <c r="N33" s="237"/>
      <c r="O33" s="237"/>
      <c r="P33" s="237"/>
      <c r="Q33" s="237"/>
      <c r="R33" s="237"/>
      <c r="S33" s="237"/>
      <c r="T33" s="237"/>
      <c r="U33" s="81"/>
      <c r="V33" s="81"/>
      <c r="W33" s="81"/>
      <c r="X33" s="81"/>
      <c r="Y33" s="81"/>
      <c r="Z33" s="81"/>
      <c r="AA33" s="81"/>
      <c r="AB33" s="81"/>
      <c r="AC33" s="104"/>
    </row>
    <row r="34" spans="1:29" ht="15.2" customHeight="1" x14ac:dyDescent="0.2">
      <c r="A34" s="422" t="s">
        <v>48</v>
      </c>
      <c r="B34" s="409"/>
      <c r="C34" s="409"/>
      <c r="D34" s="409"/>
      <c r="E34" s="409"/>
      <c r="F34" s="409"/>
      <c r="G34" s="409"/>
      <c r="H34" s="409"/>
      <c r="I34" s="409"/>
      <c r="J34" s="423"/>
      <c r="K34" s="427" t="s">
        <v>46</v>
      </c>
      <c r="L34" s="429" t="s">
        <v>49</v>
      </c>
      <c r="M34" s="405" t="s">
        <v>43</v>
      </c>
      <c r="N34" s="405"/>
      <c r="O34" s="405"/>
      <c r="P34" s="405"/>
      <c r="Q34" s="405"/>
      <c r="R34" s="405"/>
      <c r="S34" s="406"/>
      <c r="T34" s="405" t="s">
        <v>11</v>
      </c>
    </row>
    <row r="35" spans="1:29" ht="15.2" customHeight="1" x14ac:dyDescent="0.2">
      <c r="A35" s="424"/>
      <c r="B35" s="425"/>
      <c r="C35" s="425"/>
      <c r="D35" s="425"/>
      <c r="E35" s="425"/>
      <c r="F35" s="425"/>
      <c r="G35" s="425"/>
      <c r="H35" s="425"/>
      <c r="I35" s="425"/>
      <c r="J35" s="426"/>
      <c r="K35" s="428"/>
      <c r="L35" s="430"/>
      <c r="M35" s="431" t="s">
        <v>36</v>
      </c>
      <c r="N35" s="432"/>
      <c r="O35" s="433" t="s">
        <v>24</v>
      </c>
      <c r="P35" s="434"/>
      <c r="Q35" s="435"/>
      <c r="R35" s="436" t="s">
        <v>26</v>
      </c>
      <c r="S35" s="437"/>
      <c r="T35" s="404"/>
    </row>
    <row r="36" spans="1:29" ht="15.95" customHeight="1" x14ac:dyDescent="0.2">
      <c r="A36" s="375" t="s">
        <v>73</v>
      </c>
      <c r="B36" s="420"/>
      <c r="C36" s="420"/>
      <c r="D36" s="420"/>
      <c r="E36" s="420"/>
      <c r="F36" s="420"/>
      <c r="G36" s="420"/>
      <c r="H36" s="420"/>
      <c r="I36" s="420"/>
      <c r="J36" s="420"/>
      <c r="K36" s="32">
        <f>IF(U5=0,IF(X6&gt;0,1,0),0)</f>
        <v>0</v>
      </c>
      <c r="L36" s="57">
        <v>307</v>
      </c>
      <c r="M36" s="108"/>
      <c r="N36" s="54">
        <f>IF(K36&gt;0,(V4*0.2)*M36,0)</f>
        <v>0</v>
      </c>
      <c r="O36" s="108"/>
      <c r="P36" s="251">
        <f>IF(K36&gt;0,(+V4*0.3)*O36,0)</f>
        <v>0</v>
      </c>
      <c r="Q36" s="252"/>
      <c r="R36" s="43"/>
      <c r="S36" s="55">
        <f>ROUND(IF(K36&gt;0,(+V4*0.5)*R36,0),0)</f>
        <v>0</v>
      </c>
      <c r="T36" s="11">
        <f>ROUND(IF(((K36*L36)-N36-P36-S36)&lt;0,0,((K36*L36)-N36-P36-S36)),0)</f>
        <v>0</v>
      </c>
      <c r="U36" s="82"/>
    </row>
    <row r="37" spans="1:29" ht="15.95" customHeight="1" x14ac:dyDescent="0.2">
      <c r="A37" s="417" t="s">
        <v>74</v>
      </c>
      <c r="B37" s="421"/>
      <c r="C37" s="421"/>
      <c r="D37" s="421"/>
      <c r="E37" s="421"/>
      <c r="F37" s="421"/>
      <c r="G37" s="421"/>
      <c r="H37" s="421"/>
      <c r="I37" s="421"/>
      <c r="J37" s="421"/>
      <c r="K37" s="32">
        <f>IF(U5=0,IF(Y6&gt;0,1,0),0)</f>
        <v>0</v>
      </c>
      <c r="L37" s="58">
        <v>570</v>
      </c>
      <c r="M37" s="108"/>
      <c r="N37" s="54">
        <f>IF(K37&gt;0,(V4*0.2)*M37,0)</f>
        <v>0</v>
      </c>
      <c r="O37" s="52"/>
      <c r="P37" s="251">
        <f>IF(K37&gt;0,(+V4*0.3)*O37,0)</f>
        <v>0</v>
      </c>
      <c r="Q37" s="252"/>
      <c r="R37" s="16"/>
      <c r="S37" s="55">
        <f>ROUND(IF(K37&gt;0,(+V4*0.5)*R37,0),0)</f>
        <v>0</v>
      </c>
      <c r="T37" s="11">
        <f>ROUND(IF(((K37*L37)-N37-P37-S37)&lt;0,0,((K37*L37)-N37-P37-S37)),0)</f>
        <v>0</v>
      </c>
    </row>
    <row r="38" spans="1:29" ht="15.2" customHeight="1" x14ac:dyDescent="0.2">
      <c r="A38" s="412" t="s">
        <v>65</v>
      </c>
      <c r="B38" s="404"/>
      <c r="C38" s="404"/>
      <c r="D38" s="404"/>
      <c r="E38" s="404"/>
      <c r="F38" s="404"/>
      <c r="G38" s="404"/>
      <c r="H38" s="404"/>
      <c r="I38" s="404"/>
      <c r="J38" s="404"/>
      <c r="K38" s="404"/>
      <c r="L38" s="404"/>
      <c r="M38" s="404"/>
      <c r="N38" s="404"/>
      <c r="O38" s="404"/>
      <c r="P38" s="404"/>
      <c r="Q38" s="404"/>
      <c r="R38" s="404"/>
      <c r="S38" s="404"/>
      <c r="T38" s="404"/>
    </row>
    <row r="39" spans="1:29" s="9" customFormat="1" ht="10.5" customHeight="1" x14ac:dyDescent="0.2">
      <c r="A39" s="202"/>
      <c r="B39" s="202"/>
      <c r="C39" s="202"/>
      <c r="D39" s="202"/>
      <c r="E39" s="202"/>
      <c r="F39" s="202"/>
      <c r="G39" s="202"/>
      <c r="H39" s="202"/>
      <c r="I39" s="202"/>
      <c r="J39" s="202"/>
      <c r="K39" s="202"/>
      <c r="L39" s="202"/>
      <c r="M39" s="202"/>
      <c r="N39" s="202"/>
      <c r="O39" s="202"/>
      <c r="P39" s="202"/>
      <c r="Q39" s="202"/>
      <c r="R39" s="202"/>
      <c r="S39" s="202"/>
      <c r="T39" s="202"/>
      <c r="U39" s="81"/>
      <c r="V39" s="81"/>
      <c r="W39" s="81"/>
      <c r="X39" s="81"/>
      <c r="Y39" s="81"/>
      <c r="Z39" s="81"/>
      <c r="AA39" s="81"/>
      <c r="AB39" s="81"/>
      <c r="AC39" s="104"/>
    </row>
    <row r="40" spans="1:29" ht="18.95" customHeight="1" x14ac:dyDescent="0.2">
      <c r="A40" s="403" t="s">
        <v>14</v>
      </c>
      <c r="B40" s="404"/>
      <c r="C40" s="404"/>
      <c r="D40" s="404"/>
      <c r="E40" s="404"/>
      <c r="F40" s="404"/>
      <c r="G40" s="404"/>
      <c r="H40" s="404"/>
      <c r="I40" s="404"/>
      <c r="J40" s="404"/>
      <c r="K40" s="404"/>
      <c r="L40" s="404"/>
      <c r="M40" s="404"/>
      <c r="N40" s="404"/>
      <c r="O40" s="404"/>
      <c r="P40" s="404"/>
      <c r="Q40" s="404"/>
      <c r="R40" s="404"/>
      <c r="S40" s="404"/>
      <c r="T40" s="404"/>
    </row>
    <row r="41" spans="1:29" ht="15.95" customHeight="1" x14ac:dyDescent="0.2">
      <c r="A41" s="438" t="s">
        <v>30</v>
      </c>
      <c r="B41" s="439"/>
      <c r="C41" s="439"/>
      <c r="D41" s="439"/>
      <c r="E41" s="439"/>
      <c r="F41" s="439"/>
      <c r="G41" s="439"/>
      <c r="H41" s="439"/>
      <c r="I41" s="439"/>
      <c r="J41" s="439"/>
      <c r="K41" s="440" t="s">
        <v>42</v>
      </c>
      <c r="L41" s="439"/>
      <c r="M41" s="440" t="s">
        <v>38</v>
      </c>
      <c r="N41" s="439"/>
      <c r="O41" s="439"/>
      <c r="P41" s="439"/>
      <c r="Q41" s="441"/>
      <c r="R41" s="405" t="s">
        <v>40</v>
      </c>
      <c r="S41" s="405"/>
      <c r="T41" s="442" t="s">
        <v>11</v>
      </c>
    </row>
    <row r="42" spans="1:29" ht="15.95" customHeight="1" x14ac:dyDescent="0.2">
      <c r="A42" s="390" t="s">
        <v>17</v>
      </c>
      <c r="B42" s="393"/>
      <c r="C42" s="393"/>
      <c r="D42" s="393"/>
      <c r="E42" s="393"/>
      <c r="F42" s="393"/>
      <c r="G42" s="393"/>
      <c r="H42" s="393"/>
      <c r="I42" s="393"/>
      <c r="J42" s="393"/>
      <c r="K42" s="444"/>
      <c r="L42" s="393"/>
      <c r="M42" s="445" t="s">
        <v>9</v>
      </c>
      <c r="N42" s="446"/>
      <c r="O42" s="110" t="s">
        <v>1</v>
      </c>
      <c r="P42" s="447" t="s">
        <v>4</v>
      </c>
      <c r="Q42" s="172"/>
      <c r="R42" s="405"/>
      <c r="S42" s="405"/>
      <c r="T42" s="443"/>
    </row>
    <row r="43" spans="1:29" ht="15.95" customHeight="1" x14ac:dyDescent="0.2">
      <c r="A43" s="273"/>
      <c r="B43" s="273"/>
      <c r="C43" s="273"/>
      <c r="D43" s="273"/>
      <c r="E43" s="273"/>
      <c r="F43" s="273"/>
      <c r="G43" s="273"/>
      <c r="H43" s="273"/>
      <c r="I43" s="273"/>
      <c r="J43" s="273"/>
      <c r="K43" s="274"/>
      <c r="L43" s="273"/>
      <c r="M43" s="275"/>
      <c r="N43" s="276"/>
      <c r="O43" s="7" t="s">
        <v>1</v>
      </c>
      <c r="P43" s="277"/>
      <c r="Q43" s="278"/>
      <c r="R43" s="279"/>
      <c r="S43" s="279"/>
      <c r="T43" s="38"/>
    </row>
    <row r="44" spans="1:29" ht="15.2" customHeight="1" x14ac:dyDescent="0.2">
      <c r="A44" s="273"/>
      <c r="B44" s="273"/>
      <c r="C44" s="273"/>
      <c r="D44" s="273"/>
      <c r="E44" s="273"/>
      <c r="F44" s="273"/>
      <c r="G44" s="273"/>
      <c r="H44" s="273"/>
      <c r="I44" s="273"/>
      <c r="J44" s="273"/>
      <c r="K44" s="280"/>
      <c r="L44" s="273"/>
      <c r="M44" s="275"/>
      <c r="N44" s="276"/>
      <c r="O44" s="7" t="s">
        <v>1</v>
      </c>
      <c r="P44" s="277"/>
      <c r="Q44" s="278"/>
      <c r="R44" s="279"/>
      <c r="S44" s="279"/>
      <c r="T44" s="38"/>
    </row>
    <row r="45" spans="1:29" ht="15.95" customHeight="1" x14ac:dyDescent="0.2">
      <c r="A45" s="281"/>
      <c r="B45" s="281"/>
      <c r="C45" s="281"/>
      <c r="D45" s="281"/>
      <c r="E45" s="281"/>
      <c r="F45" s="281"/>
      <c r="G45" s="281"/>
      <c r="H45" s="281"/>
      <c r="I45" s="281"/>
      <c r="J45" s="281"/>
      <c r="K45" s="282"/>
      <c r="L45" s="281"/>
      <c r="M45" s="283"/>
      <c r="N45" s="284"/>
      <c r="O45" s="15" t="s">
        <v>1</v>
      </c>
      <c r="P45" s="285"/>
      <c r="Q45" s="286"/>
      <c r="R45" s="279"/>
      <c r="S45" s="279"/>
      <c r="T45" s="39"/>
    </row>
    <row r="46" spans="1:29" ht="15.95" customHeight="1" x14ac:dyDescent="0.2">
      <c r="A46" s="287"/>
      <c r="B46" s="287"/>
      <c r="C46" s="287"/>
      <c r="D46" s="287"/>
      <c r="E46" s="287"/>
      <c r="F46" s="287"/>
      <c r="G46" s="287"/>
      <c r="H46" s="287"/>
      <c r="I46" s="287"/>
      <c r="J46" s="287"/>
      <c r="K46" s="288"/>
      <c r="L46" s="289"/>
      <c r="M46" s="290"/>
      <c r="N46" s="291"/>
      <c r="O46" s="17" t="s">
        <v>1</v>
      </c>
      <c r="P46" s="292"/>
      <c r="Q46" s="293"/>
      <c r="R46" s="294"/>
      <c r="S46" s="295"/>
      <c r="T46" s="13"/>
    </row>
    <row r="47" spans="1:29" s="9" customFormat="1" ht="10.5" customHeight="1" x14ac:dyDescent="0.2">
      <c r="A47" s="296"/>
      <c r="B47" s="296"/>
      <c r="C47" s="296"/>
      <c r="D47" s="296"/>
      <c r="E47" s="296"/>
      <c r="F47" s="296"/>
      <c r="G47" s="296"/>
      <c r="H47" s="296"/>
      <c r="I47" s="296"/>
      <c r="J47" s="296"/>
      <c r="K47" s="296"/>
      <c r="L47" s="296"/>
      <c r="M47" s="296"/>
      <c r="N47" s="296"/>
      <c r="O47" s="296"/>
      <c r="P47" s="296"/>
      <c r="Q47" s="296"/>
      <c r="R47" s="296"/>
      <c r="S47" s="296"/>
      <c r="T47" s="296"/>
      <c r="U47" s="81"/>
      <c r="V47" s="81"/>
      <c r="W47" s="81"/>
      <c r="X47" s="81"/>
      <c r="Y47" s="81"/>
      <c r="Z47" s="81"/>
      <c r="AA47" s="81"/>
      <c r="AB47" s="81"/>
      <c r="AC47" s="104"/>
    </row>
    <row r="48" spans="1:29" ht="15.2" customHeight="1" x14ac:dyDescent="0.2">
      <c r="A48" s="448" t="s">
        <v>37</v>
      </c>
      <c r="B48" s="449"/>
      <c r="C48" s="449"/>
      <c r="D48" s="449"/>
      <c r="E48" s="449"/>
      <c r="F48" s="449"/>
      <c r="G48" s="449"/>
      <c r="H48" s="450"/>
      <c r="I48" s="454" t="s">
        <v>90</v>
      </c>
      <c r="J48" s="455"/>
      <c r="K48" s="107"/>
      <c r="L48" s="107"/>
      <c r="M48" s="405" t="s">
        <v>91</v>
      </c>
      <c r="N48" s="404"/>
      <c r="O48" s="404"/>
      <c r="P48" s="404"/>
      <c r="Q48" s="404"/>
      <c r="R48" s="404"/>
      <c r="S48" s="404"/>
      <c r="T48" s="405" t="s">
        <v>11</v>
      </c>
    </row>
    <row r="49" spans="1:29" ht="15.95" customHeight="1" x14ac:dyDescent="0.2">
      <c r="A49" s="451"/>
      <c r="B49" s="452"/>
      <c r="C49" s="452"/>
      <c r="D49" s="452"/>
      <c r="E49" s="452"/>
      <c r="F49" s="452"/>
      <c r="G49" s="452"/>
      <c r="H49" s="453"/>
      <c r="I49" s="303">
        <f>IF(U5&gt;0,U5,0)</f>
        <v>0</v>
      </c>
      <c r="J49" s="304"/>
      <c r="K49" s="109" t="s">
        <v>46</v>
      </c>
      <c r="L49" s="109" t="s">
        <v>49</v>
      </c>
      <c r="M49" s="405" t="s">
        <v>36</v>
      </c>
      <c r="N49" s="404"/>
      <c r="O49" s="405" t="s">
        <v>24</v>
      </c>
      <c r="P49" s="404"/>
      <c r="Q49" s="404"/>
      <c r="R49" s="406" t="s">
        <v>26</v>
      </c>
      <c r="S49" s="407"/>
      <c r="T49" s="404"/>
    </row>
    <row r="50" spans="1:29" ht="15.95" customHeight="1" x14ac:dyDescent="0.2">
      <c r="A50" s="391"/>
      <c r="B50" s="463" t="s">
        <v>66</v>
      </c>
      <c r="C50" s="157"/>
      <c r="D50" s="157"/>
      <c r="E50" s="390" t="s">
        <v>21</v>
      </c>
      <c r="F50" s="393"/>
      <c r="G50" s="393"/>
      <c r="H50" s="393"/>
      <c r="I50" s="393"/>
      <c r="J50" s="393"/>
      <c r="K50" s="32"/>
      <c r="L50" s="56">
        <v>780</v>
      </c>
      <c r="M50" s="46"/>
      <c r="N50" s="63">
        <f>IF(K50&gt;0,(L50*0.2)*M50,0)</f>
        <v>0</v>
      </c>
      <c r="O50" s="108"/>
      <c r="P50" s="322">
        <f>IF(K50&gt;0,(+L50*0.3)*O50,0)</f>
        <v>0</v>
      </c>
      <c r="Q50" s="323"/>
      <c r="R50" s="45"/>
      <c r="S50" s="55">
        <f>IF(K50&gt;0,(+L50*0.5)*R50,0)</f>
        <v>0</v>
      </c>
      <c r="T50" s="11">
        <f>ROUND(IF(((K50*L50)-N50-P50-S50)&lt;0,0,((K50*L50)-N50-P50-S50)),0)</f>
        <v>0</v>
      </c>
    </row>
    <row r="51" spans="1:29" ht="15.95" customHeight="1" x14ac:dyDescent="0.2">
      <c r="A51" s="391"/>
      <c r="B51" s="463"/>
      <c r="C51" s="157"/>
      <c r="D51" s="157"/>
      <c r="E51" s="382" t="s">
        <v>31</v>
      </c>
      <c r="F51" s="395"/>
      <c r="G51" s="395"/>
      <c r="H51" s="395"/>
      <c r="I51" s="395"/>
      <c r="J51" s="395"/>
      <c r="K51" s="50"/>
      <c r="L51" s="113">
        <v>780</v>
      </c>
      <c r="M51" s="46"/>
      <c r="N51" s="63">
        <f t="shared" ref="N51:N52" si="0">IF(K51&gt;0,(L51*0.2)*M51,0)</f>
        <v>0</v>
      </c>
      <c r="O51" s="48"/>
      <c r="P51" s="322">
        <f t="shared" ref="P51:P52" si="1">IF(K51&gt;0,(+L51*0.3)*O51,0)</f>
        <v>0</v>
      </c>
      <c r="Q51" s="323"/>
      <c r="R51" s="5"/>
      <c r="S51" s="55">
        <f t="shared" ref="S51:S52" si="2">IF(K51&gt;0,(+L51*0.5)*R51,0)</f>
        <v>0</v>
      </c>
      <c r="T51" s="11">
        <f t="shared" ref="T51:T53" si="3">ROUND(IF(((K51*L51)-N51-P51-S51)&lt;0,0,((K51*L51)-N51-P51-S51)),0)</f>
        <v>0</v>
      </c>
    </row>
    <row r="52" spans="1:29" ht="15.95" customHeight="1" x14ac:dyDescent="0.2">
      <c r="A52" s="462"/>
      <c r="B52" s="343"/>
      <c r="C52" s="343"/>
      <c r="D52" s="343"/>
      <c r="E52" s="382" t="s">
        <v>59</v>
      </c>
      <c r="F52" s="395"/>
      <c r="G52" s="395"/>
      <c r="H52" s="395"/>
      <c r="I52" s="395"/>
      <c r="J52" s="395"/>
      <c r="K52" s="50"/>
      <c r="L52" s="113">
        <v>780</v>
      </c>
      <c r="M52" s="46"/>
      <c r="N52" s="63">
        <f t="shared" si="0"/>
        <v>0</v>
      </c>
      <c r="O52" s="48"/>
      <c r="P52" s="322">
        <f t="shared" si="1"/>
        <v>0</v>
      </c>
      <c r="Q52" s="323"/>
      <c r="R52" s="5"/>
      <c r="S52" s="55">
        <f t="shared" si="2"/>
        <v>0</v>
      </c>
      <c r="T52" s="11">
        <f t="shared" si="3"/>
        <v>0</v>
      </c>
    </row>
    <row r="53" spans="1:29" ht="16.7" customHeight="1" x14ac:dyDescent="0.2">
      <c r="A53" s="418"/>
      <c r="B53" s="343"/>
      <c r="C53" s="343"/>
      <c r="D53" s="343"/>
      <c r="E53" s="244" t="str">
        <f>IF(U5&gt;0,IF(X6=1,"Siste døgn 6-12 timer",IF(Y6=1,"Siste døgn over 12 timer","Siste døgn under 6 timer")),"Siste døgn under 6 timer")</f>
        <v>Siste døgn under 6 timer</v>
      </c>
      <c r="F53" s="245"/>
      <c r="G53" s="245"/>
      <c r="H53" s="245"/>
      <c r="I53" s="245"/>
      <c r="J53" s="245"/>
      <c r="K53" s="32">
        <f>IF(U5&gt;0,IF(OR(X6&gt;0,Y6&gt;0),1,0),0)</f>
        <v>0</v>
      </c>
      <c r="L53" s="111">
        <f>IF(K53&gt;0,IF(X6&gt;0,L36,L37),0)</f>
        <v>0</v>
      </c>
      <c r="M53" s="47"/>
      <c r="N53" s="63">
        <f>IF(K53&gt;0,(V4*0.2)*M53,0)</f>
        <v>0</v>
      </c>
      <c r="O53" s="49"/>
      <c r="P53" s="322">
        <f>IF(K53&gt;0,(+V4*0.3)*O53,0)</f>
        <v>0</v>
      </c>
      <c r="Q53" s="323"/>
      <c r="R53" s="16"/>
      <c r="S53" s="55">
        <f>IF(K53&gt;0,(+V4*0.5)*R53,0)</f>
        <v>0</v>
      </c>
      <c r="T53" s="11">
        <f t="shared" si="3"/>
        <v>0</v>
      </c>
    </row>
    <row r="54" spans="1:29" ht="15.2" customHeight="1" x14ac:dyDescent="0.2">
      <c r="A54" s="456" t="s">
        <v>79</v>
      </c>
      <c r="B54" s="457"/>
      <c r="C54" s="457"/>
      <c r="D54" s="457"/>
      <c r="E54" s="457"/>
      <c r="F54" s="457"/>
      <c r="G54" s="457"/>
      <c r="H54" s="457"/>
      <c r="I54" s="457"/>
      <c r="J54" s="457"/>
      <c r="K54" s="457"/>
      <c r="L54" s="457"/>
      <c r="M54" s="457"/>
      <c r="N54" s="457"/>
      <c r="O54" s="457"/>
      <c r="P54" s="457"/>
      <c r="Q54" s="457"/>
      <c r="R54" s="457"/>
      <c r="S54" s="457"/>
      <c r="T54" s="458"/>
    </row>
    <row r="55" spans="1:29" ht="15.2" customHeight="1" x14ac:dyDescent="0.2">
      <c r="A55" s="459" t="s">
        <v>92</v>
      </c>
      <c r="B55" s="460"/>
      <c r="C55" s="460"/>
      <c r="D55" s="460"/>
      <c r="E55" s="460"/>
      <c r="F55" s="460"/>
      <c r="G55" s="460"/>
      <c r="H55" s="460"/>
      <c r="I55" s="460"/>
      <c r="J55" s="460"/>
      <c r="K55" s="460"/>
      <c r="L55" s="460"/>
      <c r="M55" s="460"/>
      <c r="N55" s="460"/>
      <c r="O55" s="460"/>
      <c r="P55" s="460"/>
      <c r="Q55" s="460"/>
      <c r="R55" s="460"/>
      <c r="S55" s="460"/>
      <c r="T55" s="461"/>
    </row>
    <row r="56" spans="1:29" ht="10.5" customHeight="1" x14ac:dyDescent="0.2">
      <c r="A56" s="202"/>
      <c r="B56" s="202"/>
      <c r="C56" s="202"/>
      <c r="D56" s="202"/>
      <c r="E56" s="202"/>
      <c r="F56" s="202"/>
      <c r="G56" s="202"/>
      <c r="H56" s="202"/>
      <c r="I56" s="202"/>
      <c r="J56" s="202"/>
      <c r="K56" s="202"/>
      <c r="L56" s="202"/>
      <c r="M56" s="202"/>
      <c r="N56" s="202"/>
      <c r="O56" s="202"/>
      <c r="P56" s="202"/>
      <c r="Q56" s="202"/>
      <c r="R56" s="202"/>
      <c r="S56" s="202"/>
      <c r="T56" s="202"/>
    </row>
    <row r="57" spans="1:29" ht="21.2" customHeight="1" x14ac:dyDescent="0.2">
      <c r="A57" s="403" t="s">
        <v>55</v>
      </c>
      <c r="B57" s="404"/>
      <c r="C57" s="404"/>
      <c r="D57" s="404"/>
      <c r="E57" s="404"/>
      <c r="F57" s="404"/>
      <c r="G57" s="404"/>
      <c r="H57" s="404"/>
      <c r="I57" s="404"/>
      <c r="J57" s="404"/>
      <c r="K57" s="404"/>
      <c r="L57" s="404"/>
      <c r="M57" s="404"/>
      <c r="N57" s="404"/>
      <c r="O57" s="405" t="s">
        <v>46</v>
      </c>
      <c r="P57" s="404"/>
      <c r="Q57" s="404"/>
      <c r="R57" s="406" t="s">
        <v>49</v>
      </c>
      <c r="S57" s="407"/>
      <c r="T57" s="109" t="s">
        <v>11</v>
      </c>
    </row>
    <row r="58" spans="1:29" ht="15.95" customHeight="1" x14ac:dyDescent="0.2">
      <c r="A58" s="412" t="s">
        <v>93</v>
      </c>
      <c r="B58" s="412"/>
      <c r="C58" s="412"/>
      <c r="D58" s="412"/>
      <c r="E58" s="412"/>
      <c r="F58" s="412"/>
      <c r="G58" s="412"/>
      <c r="H58" s="412"/>
      <c r="I58" s="412"/>
      <c r="J58" s="412"/>
      <c r="K58" s="412"/>
      <c r="L58" s="412"/>
      <c r="M58" s="412"/>
      <c r="N58" s="412"/>
      <c r="O58" s="326"/>
      <c r="P58" s="327"/>
      <c r="Q58" s="327"/>
      <c r="R58" s="328">
        <v>435</v>
      </c>
      <c r="S58" s="329"/>
      <c r="T58" s="14">
        <f>+O58*R58</f>
        <v>0</v>
      </c>
    </row>
    <row r="59" spans="1:29" s="9" customFormat="1" ht="10.5" customHeight="1" x14ac:dyDescent="0.2">
      <c r="A59" s="202"/>
      <c r="B59" s="202"/>
      <c r="C59" s="202"/>
      <c r="D59" s="202"/>
      <c r="E59" s="202"/>
      <c r="F59" s="202"/>
      <c r="G59" s="202"/>
      <c r="H59" s="202"/>
      <c r="I59" s="202"/>
      <c r="J59" s="202"/>
      <c r="K59" s="202"/>
      <c r="L59" s="202"/>
      <c r="M59" s="202"/>
      <c r="N59" s="202"/>
      <c r="O59" s="202"/>
      <c r="P59" s="202"/>
      <c r="Q59" s="202"/>
      <c r="R59" s="202"/>
      <c r="S59" s="202"/>
      <c r="T59" s="202"/>
      <c r="U59" s="81"/>
      <c r="V59" s="81"/>
      <c r="W59" s="81"/>
      <c r="X59" s="81"/>
      <c r="Y59" s="81"/>
      <c r="Z59" s="81"/>
      <c r="AA59" s="81"/>
      <c r="AB59" s="81"/>
      <c r="AC59" s="104"/>
    </row>
    <row r="60" spans="1:29" ht="21.2" customHeight="1" x14ac:dyDescent="0.2">
      <c r="A60" s="403" t="s">
        <v>34</v>
      </c>
      <c r="B60" s="404"/>
      <c r="C60" s="404"/>
      <c r="D60" s="404"/>
      <c r="E60" s="404"/>
      <c r="F60" s="404"/>
      <c r="G60" s="404"/>
      <c r="H60" s="404"/>
      <c r="I60" s="404"/>
      <c r="J60" s="404"/>
      <c r="K60" s="404"/>
      <c r="L60" s="404"/>
      <c r="M60" s="404"/>
      <c r="N60" s="404"/>
      <c r="O60" s="404"/>
      <c r="P60" s="404"/>
      <c r="Q60" s="404"/>
      <c r="R60" s="464" t="s">
        <v>32</v>
      </c>
      <c r="S60" s="464"/>
      <c r="T60" s="62" t="s">
        <v>11</v>
      </c>
    </row>
    <row r="61" spans="1:29" ht="16.7" customHeight="1" x14ac:dyDescent="0.2">
      <c r="A61" s="188"/>
      <c r="B61" s="189"/>
      <c r="C61" s="189"/>
      <c r="D61" s="189"/>
      <c r="E61" s="189"/>
      <c r="F61" s="189"/>
      <c r="G61" s="189"/>
      <c r="H61" s="189"/>
      <c r="I61" s="189"/>
      <c r="J61" s="189"/>
      <c r="K61" s="189"/>
      <c r="L61" s="189"/>
      <c r="M61" s="189"/>
      <c r="N61" s="189"/>
      <c r="O61" s="189"/>
      <c r="P61" s="189"/>
      <c r="Q61" s="189"/>
      <c r="R61" s="365"/>
      <c r="S61" s="366"/>
      <c r="T61" s="76"/>
    </row>
    <row r="62" spans="1:29" ht="16.7" customHeight="1" x14ac:dyDescent="0.2">
      <c r="A62" s="188"/>
      <c r="B62" s="189"/>
      <c r="C62" s="189"/>
      <c r="D62" s="189"/>
      <c r="E62" s="189"/>
      <c r="F62" s="189"/>
      <c r="G62" s="189"/>
      <c r="H62" s="189"/>
      <c r="I62" s="189"/>
      <c r="J62" s="189"/>
      <c r="K62" s="189"/>
      <c r="L62" s="189"/>
      <c r="M62" s="189"/>
      <c r="N62" s="189"/>
      <c r="O62" s="189"/>
      <c r="P62" s="189"/>
      <c r="Q62" s="189"/>
      <c r="R62" s="365"/>
      <c r="S62" s="366"/>
      <c r="T62" s="76"/>
    </row>
    <row r="63" spans="1:29" ht="16.7" customHeight="1" x14ac:dyDescent="0.2">
      <c r="A63" s="244"/>
      <c r="B63" s="245"/>
      <c r="C63" s="245"/>
      <c r="D63" s="245"/>
      <c r="E63" s="245"/>
      <c r="F63" s="245"/>
      <c r="G63" s="245"/>
      <c r="H63" s="245"/>
      <c r="I63" s="245"/>
      <c r="J63" s="245"/>
      <c r="K63" s="245"/>
      <c r="L63" s="245"/>
      <c r="M63" s="245"/>
      <c r="N63" s="245"/>
      <c r="O63" s="245"/>
      <c r="P63" s="245"/>
      <c r="Q63" s="245"/>
      <c r="R63" s="367"/>
      <c r="S63" s="368"/>
      <c r="T63" s="77"/>
    </row>
    <row r="64" spans="1:29" ht="16.7" customHeight="1" x14ac:dyDescent="0.2">
      <c r="A64" s="346"/>
      <c r="B64" s="222"/>
      <c r="C64" s="222"/>
      <c r="D64" s="222"/>
      <c r="E64" s="222"/>
      <c r="F64" s="222"/>
      <c r="G64" s="222"/>
      <c r="H64" s="222"/>
      <c r="I64" s="222"/>
      <c r="J64" s="222"/>
      <c r="K64" s="222"/>
      <c r="L64" s="222"/>
      <c r="M64" s="222"/>
      <c r="N64" s="222"/>
      <c r="O64" s="222"/>
      <c r="P64" s="222"/>
      <c r="Q64" s="222"/>
      <c r="R64" s="347"/>
      <c r="S64" s="348"/>
      <c r="T64" s="13"/>
    </row>
    <row r="65" spans="1:29" s="9" customFormat="1" ht="10.5" customHeight="1" x14ac:dyDescent="0.2">
      <c r="A65" s="202"/>
      <c r="B65" s="202"/>
      <c r="C65" s="202"/>
      <c r="D65" s="202"/>
      <c r="E65" s="202"/>
      <c r="F65" s="202"/>
      <c r="G65" s="202"/>
      <c r="H65" s="202"/>
      <c r="I65" s="202"/>
      <c r="J65" s="202"/>
      <c r="K65" s="202"/>
      <c r="L65" s="202"/>
      <c r="M65" s="202"/>
      <c r="N65" s="202"/>
      <c r="O65" s="202"/>
      <c r="P65" s="202"/>
      <c r="Q65" s="202"/>
      <c r="R65" s="202"/>
      <c r="S65" s="202"/>
      <c r="T65" s="202"/>
      <c r="U65" s="81"/>
      <c r="V65" s="81"/>
      <c r="W65" s="81"/>
      <c r="X65" s="81"/>
      <c r="Y65" s="81"/>
      <c r="Z65" s="81"/>
      <c r="AA65" s="81"/>
      <c r="AB65" s="81"/>
      <c r="AC65" s="104"/>
    </row>
    <row r="66" spans="1:29" ht="18.95" customHeight="1" x14ac:dyDescent="0.2">
      <c r="A66" s="403" t="s">
        <v>20</v>
      </c>
      <c r="B66" s="404"/>
      <c r="C66" s="404"/>
      <c r="D66" s="404"/>
      <c r="E66" s="404"/>
      <c r="F66" s="404"/>
      <c r="G66" s="404"/>
      <c r="H66" s="404"/>
      <c r="I66" s="404"/>
      <c r="J66" s="404"/>
      <c r="K66" s="404"/>
      <c r="L66" s="404"/>
      <c r="M66" s="404"/>
      <c r="N66" s="404"/>
      <c r="O66" s="404"/>
      <c r="P66" s="404"/>
      <c r="Q66" s="404"/>
      <c r="R66" s="404"/>
      <c r="S66" s="404"/>
      <c r="T66" s="18">
        <f>+T25+SUM(T29:T32)+SUM(T36:T37)+SUM(T50:T53)+T58+SUM(T43:T46)+SUM(T61:T64)</f>
        <v>0</v>
      </c>
    </row>
    <row r="67" spans="1:29" ht="18.2" customHeight="1" x14ac:dyDescent="0.2">
      <c r="A67" s="390" t="s">
        <v>5</v>
      </c>
      <c r="B67" s="393"/>
      <c r="C67" s="393"/>
      <c r="D67" s="393"/>
      <c r="E67" s="393"/>
      <c r="F67" s="393"/>
      <c r="G67" s="393"/>
      <c r="H67" s="364"/>
      <c r="I67" s="212"/>
      <c r="J67" s="212"/>
      <c r="K67" s="212"/>
      <c r="L67" s="212"/>
      <c r="M67" s="212"/>
      <c r="N67" s="212"/>
      <c r="O67" s="212"/>
      <c r="P67" s="212"/>
      <c r="Q67" s="212"/>
      <c r="R67" s="212"/>
      <c r="S67" s="212"/>
      <c r="T67" s="78"/>
    </row>
    <row r="68" spans="1:29" ht="15.95" customHeight="1" x14ac:dyDescent="0.2">
      <c r="A68" s="382" t="s">
        <v>19</v>
      </c>
      <c r="B68" s="395"/>
      <c r="C68" s="395"/>
      <c r="D68" s="395"/>
      <c r="E68" s="395"/>
      <c r="F68" s="395"/>
      <c r="G68" s="395"/>
      <c r="H68" s="188"/>
      <c r="I68" s="189"/>
      <c r="J68" s="189"/>
      <c r="K68" s="189"/>
      <c r="L68" s="189"/>
      <c r="M68" s="189"/>
      <c r="N68" s="189"/>
      <c r="O68" s="189"/>
      <c r="P68" s="189"/>
      <c r="Q68" s="189"/>
      <c r="R68" s="189"/>
      <c r="S68" s="189"/>
      <c r="T68" s="76"/>
    </row>
    <row r="69" spans="1:29" ht="18.95" customHeight="1" x14ac:dyDescent="0.2">
      <c r="A69" s="374" t="s">
        <v>39</v>
      </c>
      <c r="B69" s="395"/>
      <c r="C69" s="395"/>
      <c r="D69" s="395"/>
      <c r="E69" s="395"/>
      <c r="F69" s="395"/>
      <c r="G69" s="395"/>
      <c r="H69" s="395"/>
      <c r="I69" s="395"/>
      <c r="J69" s="395"/>
      <c r="K69" s="395"/>
      <c r="L69" s="395"/>
      <c r="M69" s="395"/>
      <c r="N69" s="395"/>
      <c r="O69" s="395"/>
      <c r="P69" s="395"/>
      <c r="Q69" s="395"/>
      <c r="R69" s="395"/>
      <c r="S69" s="395"/>
      <c r="T69" s="8">
        <f>+T66-SUM(T67:T68)</f>
        <v>0</v>
      </c>
    </row>
    <row r="70" spans="1:29" ht="10.7" customHeight="1" x14ac:dyDescent="0.2">
      <c r="A70" s="342"/>
      <c r="B70" s="343"/>
      <c r="C70" s="343"/>
      <c r="D70" s="343"/>
      <c r="E70" s="343"/>
      <c r="F70" s="343"/>
      <c r="G70" s="343"/>
      <c r="H70" s="343"/>
      <c r="I70" s="343"/>
      <c r="J70" s="343"/>
      <c r="K70" s="343"/>
      <c r="L70" s="343"/>
      <c r="M70" s="343"/>
      <c r="N70" s="344"/>
      <c r="O70" s="344"/>
      <c r="P70" s="344"/>
      <c r="Q70" s="344"/>
      <c r="R70" s="344"/>
      <c r="S70" s="344"/>
      <c r="T70" s="344"/>
    </row>
    <row r="71" spans="1:29" s="75" customFormat="1" ht="15.75" customHeight="1" x14ac:dyDescent="0.2">
      <c r="A71" s="66"/>
      <c r="B71" s="412" t="s">
        <v>54</v>
      </c>
      <c r="C71" s="412"/>
      <c r="D71" s="66"/>
      <c r="E71" s="465" t="s">
        <v>35</v>
      </c>
      <c r="F71" s="466"/>
      <c r="G71" s="466"/>
      <c r="H71" s="466"/>
      <c r="I71" s="466"/>
      <c r="J71" s="467"/>
      <c r="K71" s="70"/>
      <c r="L71" s="468" t="s">
        <v>84</v>
      </c>
      <c r="M71" s="468"/>
      <c r="N71" s="468"/>
      <c r="O71" s="468"/>
      <c r="P71" s="468"/>
      <c r="Q71" s="468"/>
      <c r="R71" s="468"/>
      <c r="S71" s="468"/>
      <c r="T71" s="468"/>
      <c r="U71" s="79"/>
      <c r="V71" s="79"/>
      <c r="W71" s="79"/>
      <c r="X71" s="79"/>
      <c r="Y71" s="79"/>
      <c r="Z71" s="79"/>
      <c r="AA71" s="79"/>
      <c r="AB71" s="79"/>
      <c r="AC71" s="105"/>
    </row>
    <row r="72" spans="1:29" s="75" customFormat="1" ht="15.75" customHeight="1" x14ac:dyDescent="0.2">
      <c r="A72" s="469" t="s">
        <v>82</v>
      </c>
      <c r="B72" s="469"/>
      <c r="C72" s="469"/>
      <c r="D72" s="469"/>
      <c r="E72" s="469"/>
      <c r="F72" s="331"/>
      <c r="G72" s="332"/>
      <c r="H72" s="332"/>
      <c r="I72" s="332"/>
      <c r="J72" s="333"/>
      <c r="K72" s="70"/>
      <c r="L72" s="72"/>
      <c r="M72" s="470" t="s">
        <v>83</v>
      </c>
      <c r="N72" s="471"/>
      <c r="O72" s="472"/>
      <c r="P72" s="337"/>
      <c r="Q72" s="338"/>
      <c r="R72" s="468" t="s">
        <v>85</v>
      </c>
      <c r="S72" s="468"/>
      <c r="T72" s="468"/>
      <c r="U72" s="79"/>
      <c r="V72" s="79"/>
      <c r="W72" s="79"/>
      <c r="X72" s="79"/>
      <c r="Y72" s="79"/>
      <c r="Z72" s="79"/>
      <c r="AA72" s="79"/>
      <c r="AB72" s="79"/>
      <c r="AC72" s="105"/>
    </row>
    <row r="73" spans="1:29" x14ac:dyDescent="0.2">
      <c r="A73" s="473" t="s">
        <v>23</v>
      </c>
      <c r="B73" s="474"/>
      <c r="C73" s="474"/>
      <c r="D73" s="475"/>
      <c r="E73" s="473" t="s">
        <v>41</v>
      </c>
      <c r="F73" s="476"/>
      <c r="G73" s="476"/>
      <c r="H73" s="476"/>
      <c r="I73" s="476"/>
      <c r="J73" s="477"/>
      <c r="K73" s="71"/>
      <c r="L73" s="478" t="s">
        <v>13</v>
      </c>
      <c r="M73" s="439"/>
      <c r="N73" s="439"/>
      <c r="O73" s="439"/>
      <c r="P73" s="439"/>
      <c r="Q73" s="439"/>
      <c r="R73" s="439"/>
      <c r="S73" s="439"/>
      <c r="T73" s="439"/>
    </row>
    <row r="74" spans="1:29" ht="29.25" customHeight="1" x14ac:dyDescent="0.2">
      <c r="A74" s="351"/>
      <c r="B74" s="352"/>
      <c r="C74" s="352"/>
      <c r="D74" s="352"/>
      <c r="E74" s="353"/>
      <c r="F74" s="354"/>
      <c r="G74" s="354"/>
      <c r="H74" s="354"/>
      <c r="I74" s="354"/>
      <c r="J74" s="355"/>
      <c r="K74" s="71"/>
      <c r="L74" s="356"/>
      <c r="M74" s="212"/>
      <c r="N74" s="212"/>
      <c r="O74" s="212"/>
      <c r="P74" s="212"/>
      <c r="Q74" s="212"/>
      <c r="R74" s="212"/>
      <c r="S74" s="212"/>
      <c r="T74" s="212"/>
    </row>
    <row r="75" spans="1:29" ht="29.25" customHeight="1" x14ac:dyDescent="0.2">
      <c r="A75" s="67"/>
      <c r="B75" s="68"/>
      <c r="C75" s="68"/>
      <c r="D75" s="68"/>
      <c r="E75" s="69"/>
      <c r="F75" s="69"/>
      <c r="G75" s="69"/>
      <c r="H75" s="69"/>
      <c r="I75" s="69"/>
      <c r="J75" s="69"/>
      <c r="K75" s="69"/>
      <c r="L75" s="69"/>
      <c r="M75" s="69"/>
      <c r="N75" s="69"/>
      <c r="O75" s="69"/>
      <c r="P75" s="69"/>
      <c r="Q75" s="69"/>
      <c r="R75" s="69"/>
      <c r="S75" s="69"/>
      <c r="T75" s="69"/>
    </row>
  </sheetData>
  <sheetProtection sheet="1" formatCells="0" formatColumns="0" formatRows="0" insertColumns="0" insertRows="0" insertHyperlinks="0" deleteColumns="0" deleteRows="0" sort="0" autoFilter="0" pivotTables="0"/>
  <mergeCells count="258">
    <mergeCell ref="A74:D74"/>
    <mergeCell ref="E74:J74"/>
    <mergeCell ref="L74:T74"/>
    <mergeCell ref="A72:E72"/>
    <mergeCell ref="F72:J72"/>
    <mergeCell ref="M72:O72"/>
    <mergeCell ref="P72:Q72"/>
    <mergeCell ref="R72:T72"/>
    <mergeCell ref="A73:D73"/>
    <mergeCell ref="E73:J73"/>
    <mergeCell ref="L73:T73"/>
    <mergeCell ref="A68:G68"/>
    <mergeCell ref="H68:S68"/>
    <mergeCell ref="A69:S69"/>
    <mergeCell ref="A70:T70"/>
    <mergeCell ref="B71:C71"/>
    <mergeCell ref="E71:J71"/>
    <mergeCell ref="L71:T71"/>
    <mergeCell ref="A64:Q64"/>
    <mergeCell ref="R64:S64"/>
    <mergeCell ref="A65:T65"/>
    <mergeCell ref="A66:S66"/>
    <mergeCell ref="A67:G67"/>
    <mergeCell ref="H67:S67"/>
    <mergeCell ref="A61:Q61"/>
    <mergeCell ref="R61:S61"/>
    <mergeCell ref="A62:Q62"/>
    <mergeCell ref="R62:S62"/>
    <mergeCell ref="A63:Q63"/>
    <mergeCell ref="R63:S63"/>
    <mergeCell ref="A58:N58"/>
    <mergeCell ref="O58:Q58"/>
    <mergeCell ref="R58:S58"/>
    <mergeCell ref="A59:T59"/>
    <mergeCell ref="A60:Q60"/>
    <mergeCell ref="R60:S60"/>
    <mergeCell ref="A54:T54"/>
    <mergeCell ref="A55:T55"/>
    <mergeCell ref="A56:T56"/>
    <mergeCell ref="A57:N57"/>
    <mergeCell ref="O57:Q57"/>
    <mergeCell ref="R57:S57"/>
    <mergeCell ref="A50:A53"/>
    <mergeCell ref="B50:D53"/>
    <mergeCell ref="E50:J50"/>
    <mergeCell ref="P50:Q50"/>
    <mergeCell ref="E51:J51"/>
    <mergeCell ref="P51:Q51"/>
    <mergeCell ref="E52:J52"/>
    <mergeCell ref="P52:Q52"/>
    <mergeCell ref="E53:J53"/>
    <mergeCell ref="P53:Q53"/>
    <mergeCell ref="A47:T47"/>
    <mergeCell ref="A48:H49"/>
    <mergeCell ref="I48:J48"/>
    <mergeCell ref="M48:S48"/>
    <mergeCell ref="T48:T49"/>
    <mergeCell ref="I49:J49"/>
    <mergeCell ref="M49:N49"/>
    <mergeCell ref="O49:Q49"/>
    <mergeCell ref="R49:S49"/>
    <mergeCell ref="A45:J45"/>
    <mergeCell ref="K45:L45"/>
    <mergeCell ref="M45:N45"/>
    <mergeCell ref="P45:Q45"/>
    <mergeCell ref="R45:S45"/>
    <mergeCell ref="A46:J46"/>
    <mergeCell ref="K46:L46"/>
    <mergeCell ref="M46:N46"/>
    <mergeCell ref="P46:Q46"/>
    <mergeCell ref="R46:S46"/>
    <mergeCell ref="A43:J43"/>
    <mergeCell ref="K43:L43"/>
    <mergeCell ref="M43:N43"/>
    <mergeCell ref="P43:Q43"/>
    <mergeCell ref="R43:S43"/>
    <mergeCell ref="A44:J44"/>
    <mergeCell ref="K44:L44"/>
    <mergeCell ref="M44:N44"/>
    <mergeCell ref="P44:Q44"/>
    <mergeCell ref="R44:S44"/>
    <mergeCell ref="A40:T40"/>
    <mergeCell ref="A41:J41"/>
    <mergeCell ref="K41:L41"/>
    <mergeCell ref="M41:Q41"/>
    <mergeCell ref="R41:S42"/>
    <mergeCell ref="T41:T42"/>
    <mergeCell ref="A42:J42"/>
    <mergeCell ref="K42:L42"/>
    <mergeCell ref="M42:N42"/>
    <mergeCell ref="P42:Q42"/>
    <mergeCell ref="A36:J36"/>
    <mergeCell ref="P36:Q36"/>
    <mergeCell ref="A37:J37"/>
    <mergeCell ref="P37:Q37"/>
    <mergeCell ref="A38:T38"/>
    <mergeCell ref="A39:T39"/>
    <mergeCell ref="A34:J35"/>
    <mergeCell ref="K34:K35"/>
    <mergeCell ref="L34:L35"/>
    <mergeCell ref="M34:S34"/>
    <mergeCell ref="T34:T35"/>
    <mergeCell ref="M35:N35"/>
    <mergeCell ref="O35:Q35"/>
    <mergeCell ref="R35:S35"/>
    <mergeCell ref="A32:C32"/>
    <mergeCell ref="D32:G32"/>
    <mergeCell ref="H32:N32"/>
    <mergeCell ref="O32:Q32"/>
    <mergeCell ref="R32:S32"/>
    <mergeCell ref="A33:T33"/>
    <mergeCell ref="A30:N30"/>
    <mergeCell ref="O30:Q30"/>
    <mergeCell ref="R30:S30"/>
    <mergeCell ref="A31:C31"/>
    <mergeCell ref="D31:G31"/>
    <mergeCell ref="H31:N31"/>
    <mergeCell ref="O31:Q31"/>
    <mergeCell ref="R31:S31"/>
    <mergeCell ref="A27:T27"/>
    <mergeCell ref="A28:N28"/>
    <mergeCell ref="O28:Q28"/>
    <mergeCell ref="R28:S28"/>
    <mergeCell ref="A29:N29"/>
    <mergeCell ref="O29:Q29"/>
    <mergeCell ref="R29:S29"/>
    <mergeCell ref="A25:K25"/>
    <mergeCell ref="L25:N25"/>
    <mergeCell ref="O25:Q25"/>
    <mergeCell ref="R25:S25"/>
    <mergeCell ref="A26:K26"/>
    <mergeCell ref="L26:N26"/>
    <mergeCell ref="O26:Q26"/>
    <mergeCell ref="R26:T26"/>
    <mergeCell ref="R23:S23"/>
    <mergeCell ref="A24:B24"/>
    <mergeCell ref="C24:D24"/>
    <mergeCell ref="E24:G24"/>
    <mergeCell ref="H24:J24"/>
    <mergeCell ref="L24:N24"/>
    <mergeCell ref="O24:Q24"/>
    <mergeCell ref="R24:S24"/>
    <mergeCell ref="A23:B23"/>
    <mergeCell ref="C23:D23"/>
    <mergeCell ref="E23:G23"/>
    <mergeCell ref="H23:J23"/>
    <mergeCell ref="L23:N23"/>
    <mergeCell ref="O23:Q23"/>
    <mergeCell ref="R21:S21"/>
    <mergeCell ref="A22:B22"/>
    <mergeCell ref="C22:D22"/>
    <mergeCell ref="E22:G22"/>
    <mergeCell ref="H22:J22"/>
    <mergeCell ref="L22:N22"/>
    <mergeCell ref="O22:Q22"/>
    <mergeCell ref="R22:S22"/>
    <mergeCell ref="A21:B21"/>
    <mergeCell ref="C21:D21"/>
    <mergeCell ref="E21:G21"/>
    <mergeCell ref="H21:J21"/>
    <mergeCell ref="L21:N21"/>
    <mergeCell ref="O21:Q21"/>
    <mergeCell ref="R19:S19"/>
    <mergeCell ref="A20:B20"/>
    <mergeCell ref="C20:D20"/>
    <mergeCell ref="E20:G20"/>
    <mergeCell ref="H20:J20"/>
    <mergeCell ref="L20:N20"/>
    <mergeCell ref="O20:Q20"/>
    <mergeCell ref="R20:S20"/>
    <mergeCell ref="A19:B19"/>
    <mergeCell ref="C19:D19"/>
    <mergeCell ref="E19:G19"/>
    <mergeCell ref="H19:J19"/>
    <mergeCell ref="L19:N19"/>
    <mergeCell ref="O19:Q19"/>
    <mergeCell ref="R17:S17"/>
    <mergeCell ref="A18:B18"/>
    <mergeCell ref="C18:D18"/>
    <mergeCell ref="E18:G18"/>
    <mergeCell ref="H18:J18"/>
    <mergeCell ref="L18:N18"/>
    <mergeCell ref="O18:Q18"/>
    <mergeCell ref="R18:S18"/>
    <mergeCell ref="A17:B17"/>
    <mergeCell ref="C17:D17"/>
    <mergeCell ref="E17:G17"/>
    <mergeCell ref="H17:J17"/>
    <mergeCell ref="L17:N17"/>
    <mergeCell ref="O17:Q17"/>
    <mergeCell ref="R15:S15"/>
    <mergeCell ref="A16:B16"/>
    <mergeCell ref="C16:D16"/>
    <mergeCell ref="E16:G16"/>
    <mergeCell ref="H16:J16"/>
    <mergeCell ref="L16:N16"/>
    <mergeCell ref="O16:Q16"/>
    <mergeCell ref="R16:S16"/>
    <mergeCell ref="A15:B15"/>
    <mergeCell ref="C15:D15"/>
    <mergeCell ref="E15:G15"/>
    <mergeCell ref="H15:J15"/>
    <mergeCell ref="L15:N15"/>
    <mergeCell ref="O15:Q15"/>
    <mergeCell ref="R13:S13"/>
    <mergeCell ref="A14:B14"/>
    <mergeCell ref="C14:D14"/>
    <mergeCell ref="E14:G14"/>
    <mergeCell ref="H14:J14"/>
    <mergeCell ref="L14:N14"/>
    <mergeCell ref="O14:Q14"/>
    <mergeCell ref="R14:S14"/>
    <mergeCell ref="A13:B13"/>
    <mergeCell ref="C13:D13"/>
    <mergeCell ref="E13:G13"/>
    <mergeCell ref="H13:J13"/>
    <mergeCell ref="L13:N13"/>
    <mergeCell ref="O13:Q13"/>
    <mergeCell ref="A12:B12"/>
    <mergeCell ref="C12:D12"/>
    <mergeCell ref="E12:G12"/>
    <mergeCell ref="H12:J12"/>
    <mergeCell ref="L12:N12"/>
    <mergeCell ref="O12:Q12"/>
    <mergeCell ref="A9:T9"/>
    <mergeCell ref="A10:T10"/>
    <mergeCell ref="A11:B11"/>
    <mergeCell ref="C11:D11"/>
    <mergeCell ref="E11:G11"/>
    <mergeCell ref="H11:J11"/>
    <mergeCell ref="L11:N11"/>
    <mergeCell ref="O11:Q11"/>
    <mergeCell ref="R11:S12"/>
    <mergeCell ref="T11:T12"/>
    <mergeCell ref="A7:B7"/>
    <mergeCell ref="C7:J7"/>
    <mergeCell ref="K7:L7"/>
    <mergeCell ref="M7:T7"/>
    <mergeCell ref="A8:E8"/>
    <mergeCell ref="F8:T8"/>
    <mergeCell ref="A5:D5"/>
    <mergeCell ref="E5:J5"/>
    <mergeCell ref="K5:L5"/>
    <mergeCell ref="M5:P5"/>
    <mergeCell ref="R5:S5"/>
    <mergeCell ref="A6:B6"/>
    <mergeCell ref="C6:J6"/>
    <mergeCell ref="K6:L6"/>
    <mergeCell ref="M6:T6"/>
    <mergeCell ref="A1:Q1"/>
    <mergeCell ref="S1:T1"/>
    <mergeCell ref="A2:T2"/>
    <mergeCell ref="A3:T3"/>
    <mergeCell ref="A4:B4"/>
    <mergeCell ref="C4:J4"/>
    <mergeCell ref="K4:L4"/>
    <mergeCell ref="M4:P4"/>
    <mergeCell ref="R4:S4"/>
  </mergeCells>
  <pageMargins left="0.7" right="0.7" top="0.78740157499999996" bottom="0.78740157499999996" header="0.3" footer="0.3"/>
  <pageSetup paperSize="9" scale="58" orientation="portrait" r:id="rId1"/>
  <headerFooter>
    <oddFooter xml:space="preserve">&amp;L&amp;7&amp;K9C9C9C© Copyright Sticos AS&amp;R&amp;7&amp;K9C9C9CUtskrift fra Sticos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5"/>
  <sheetViews>
    <sheetView showGridLines="0" zoomScaleNormal="100" workbookViewId="0">
      <selection activeCell="C4" sqref="C4:J4"/>
    </sheetView>
  </sheetViews>
  <sheetFormatPr baseColWidth="10" defaultColWidth="9.140625" defaultRowHeight="12.75" x14ac:dyDescent="0.2"/>
  <cols>
    <col min="1" max="1" width="3.42578125" style="6" customWidth="1"/>
    <col min="2" max="2" width="9.140625" style="6" customWidth="1"/>
    <col min="3" max="3" width="8.85546875" style="6" customWidth="1"/>
    <col min="4" max="4" width="3.85546875" style="6" customWidth="1"/>
    <col min="5" max="5" width="9.42578125" style="6" customWidth="1"/>
    <col min="6" max="6" width="5.5703125" style="6" customWidth="1"/>
    <col min="7" max="7" width="12" style="6" customWidth="1"/>
    <col min="8" max="8" width="12.5703125" style="6" customWidth="1"/>
    <col min="9" max="9" width="6.7109375" style="6" customWidth="1"/>
    <col min="10" max="10" width="6.42578125" style="6" customWidth="1"/>
    <col min="11" max="11" width="11" style="6" customWidth="1"/>
    <col min="12" max="12" width="9.85546875" style="6" customWidth="1"/>
    <col min="13" max="13" width="4.140625" style="6" customWidth="1"/>
    <col min="14" max="14" width="9.140625" style="6" customWidth="1"/>
    <col min="15" max="15" width="3.85546875" style="6" customWidth="1"/>
    <col min="16" max="16" width="4.42578125" style="6" customWidth="1"/>
    <col min="17" max="17" width="5.7109375" style="6" customWidth="1"/>
    <col min="18" max="18" width="3.5703125" style="6" customWidth="1"/>
    <col min="19" max="19" width="10.28515625" style="6" customWidth="1"/>
    <col min="20" max="20" width="12.85546875" style="6" customWidth="1"/>
    <col min="21" max="21" width="15.5703125" style="80" customWidth="1"/>
    <col min="22" max="22" width="18.140625" style="80" customWidth="1"/>
    <col min="23" max="28" width="9.140625" style="80"/>
    <col min="29" max="29" width="9.140625" style="103"/>
    <col min="30" max="16384" width="9.140625" style="6"/>
  </cols>
  <sheetData>
    <row r="1" spans="1:27" ht="24.95" customHeight="1" x14ac:dyDescent="0.2">
      <c r="A1" s="369" t="s">
        <v>6</v>
      </c>
      <c r="B1" s="369"/>
      <c r="C1" s="369"/>
      <c r="D1" s="369"/>
      <c r="E1" s="369"/>
      <c r="F1" s="369"/>
      <c r="G1" s="369"/>
      <c r="H1" s="369"/>
      <c r="I1" s="369"/>
      <c r="J1" s="369"/>
      <c r="K1" s="369"/>
      <c r="L1" s="369"/>
      <c r="M1" s="369"/>
      <c r="N1" s="369"/>
      <c r="O1" s="369"/>
      <c r="P1" s="369"/>
      <c r="Q1" s="369"/>
      <c r="R1" s="83"/>
      <c r="S1" s="370">
        <v>2018</v>
      </c>
      <c r="T1" s="370"/>
    </row>
    <row r="2" spans="1:27" ht="13.5" customHeight="1" x14ac:dyDescent="0.2">
      <c r="A2" s="371" t="s">
        <v>94</v>
      </c>
      <c r="B2" s="372"/>
      <c r="C2" s="372"/>
      <c r="D2" s="372"/>
      <c r="E2" s="372"/>
      <c r="F2" s="372"/>
      <c r="G2" s="372"/>
      <c r="H2" s="372"/>
      <c r="I2" s="372"/>
      <c r="J2" s="372"/>
      <c r="K2" s="372"/>
      <c r="L2" s="372"/>
      <c r="M2" s="372"/>
      <c r="N2" s="372"/>
      <c r="O2" s="372"/>
      <c r="P2" s="372"/>
      <c r="Q2" s="372"/>
      <c r="R2" s="372"/>
      <c r="S2" s="372"/>
      <c r="T2" s="372"/>
    </row>
    <row r="3" spans="1:27" ht="6.75" customHeight="1" x14ac:dyDescent="0.2">
      <c r="A3" s="373"/>
      <c r="B3" s="172"/>
      <c r="C3" s="157"/>
      <c r="D3" s="157"/>
      <c r="E3" s="157"/>
      <c r="F3" s="157"/>
      <c r="G3" s="157"/>
      <c r="H3" s="157"/>
      <c r="I3" s="157"/>
      <c r="J3" s="157"/>
      <c r="K3" s="172"/>
      <c r="L3" s="172"/>
      <c r="M3" s="172"/>
      <c r="N3" s="172"/>
      <c r="O3" s="172"/>
      <c r="P3" s="172"/>
      <c r="Q3" s="172"/>
      <c r="R3" s="172"/>
      <c r="S3" s="172"/>
      <c r="T3" s="157"/>
      <c r="U3" s="98">
        <v>0.99998842592592585</v>
      </c>
      <c r="V3" s="99"/>
    </row>
    <row r="4" spans="1:27" ht="16.7" customHeight="1" x14ac:dyDescent="0.2">
      <c r="A4" s="374" t="s">
        <v>64</v>
      </c>
      <c r="B4" s="375"/>
      <c r="C4" s="346"/>
      <c r="D4" s="346"/>
      <c r="E4" s="376"/>
      <c r="F4" s="376"/>
      <c r="G4" s="376"/>
      <c r="H4" s="376"/>
      <c r="I4" s="376"/>
      <c r="J4" s="376"/>
      <c r="K4" s="377" t="s">
        <v>33</v>
      </c>
      <c r="L4" s="378"/>
      <c r="M4" s="379"/>
      <c r="N4" s="379"/>
      <c r="O4" s="379"/>
      <c r="P4" s="379"/>
      <c r="Q4" s="33" t="s">
        <v>0</v>
      </c>
      <c r="R4" s="380"/>
      <c r="S4" s="381"/>
      <c r="T4" s="64" t="s">
        <v>90</v>
      </c>
      <c r="U4" s="80" t="s">
        <v>86</v>
      </c>
      <c r="V4" s="80">
        <v>754</v>
      </c>
    </row>
    <row r="5" spans="1:27" ht="16.7" customHeight="1" x14ac:dyDescent="0.2">
      <c r="A5" s="374" t="s">
        <v>60</v>
      </c>
      <c r="B5" s="382"/>
      <c r="C5" s="390"/>
      <c r="D5" s="391"/>
      <c r="E5" s="331"/>
      <c r="F5" s="332"/>
      <c r="G5" s="332"/>
      <c r="H5" s="332"/>
      <c r="I5" s="332"/>
      <c r="J5" s="333"/>
      <c r="K5" s="377" t="s">
        <v>56</v>
      </c>
      <c r="L5" s="378"/>
      <c r="M5" s="379"/>
      <c r="N5" s="379"/>
      <c r="O5" s="379"/>
      <c r="P5" s="379"/>
      <c r="Q5" s="33" t="s">
        <v>0</v>
      </c>
      <c r="R5" s="380"/>
      <c r="S5" s="381"/>
      <c r="T5" s="34">
        <f>IF(OR(U5&lt;0,AA6&lt;0),0,+AA6+U5)</f>
        <v>0</v>
      </c>
      <c r="U5" s="93">
        <f>+V10</f>
        <v>0</v>
      </c>
      <c r="W5" s="94" t="s">
        <v>87</v>
      </c>
      <c r="X5" s="95" t="s">
        <v>88</v>
      </c>
      <c r="Y5" s="94" t="s">
        <v>89</v>
      </c>
      <c r="Z5" s="96"/>
      <c r="AA5" s="97"/>
    </row>
    <row r="6" spans="1:27" ht="16.7" customHeight="1" x14ac:dyDescent="0.2">
      <c r="A6" s="374" t="s">
        <v>51</v>
      </c>
      <c r="B6" s="382"/>
      <c r="C6" s="188"/>
      <c r="D6" s="188"/>
      <c r="E6" s="364"/>
      <c r="F6" s="364"/>
      <c r="G6" s="364"/>
      <c r="H6" s="364"/>
      <c r="I6" s="364"/>
      <c r="J6" s="364"/>
      <c r="K6" s="374" t="s">
        <v>50</v>
      </c>
      <c r="L6" s="382"/>
      <c r="M6" s="383"/>
      <c r="N6" s="383"/>
      <c r="O6" s="383"/>
      <c r="P6" s="383"/>
      <c r="Q6" s="383"/>
      <c r="R6" s="383"/>
      <c r="S6" s="383"/>
      <c r="T6" s="384"/>
      <c r="U6" s="106">
        <f>+W10+X10</f>
        <v>0</v>
      </c>
      <c r="W6" s="93">
        <f>IF(U6&lt;6,1,0)</f>
        <v>1</v>
      </c>
      <c r="X6" s="93">
        <f>IF(U6&lt;=12,IF(U6&gt;=6,1,0),0)</f>
        <v>0</v>
      </c>
      <c r="Y6" s="93">
        <f>IF(U6&gt;12,1,0)</f>
        <v>0</v>
      </c>
      <c r="Z6" s="96"/>
      <c r="AA6" s="97">
        <f>+X6+Y6</f>
        <v>0</v>
      </c>
    </row>
    <row r="7" spans="1:27" ht="16.7" customHeight="1" x14ac:dyDescent="0.2">
      <c r="A7" s="374" t="s">
        <v>81</v>
      </c>
      <c r="B7" s="382"/>
      <c r="C7" s="188"/>
      <c r="D7" s="188"/>
      <c r="E7" s="188"/>
      <c r="F7" s="188"/>
      <c r="G7" s="188"/>
      <c r="H7" s="188"/>
      <c r="I7" s="188"/>
      <c r="J7" s="188"/>
      <c r="K7" s="374" t="s">
        <v>7</v>
      </c>
      <c r="L7" s="382"/>
      <c r="M7" s="383"/>
      <c r="N7" s="383"/>
      <c r="O7" s="383"/>
      <c r="P7" s="383"/>
      <c r="Q7" s="383"/>
      <c r="R7" s="383"/>
      <c r="S7" s="383"/>
      <c r="T7" s="384"/>
      <c r="U7" s="100">
        <f>+M4+R4</f>
        <v>0</v>
      </c>
    </row>
    <row r="8" spans="1:27" ht="16.7" customHeight="1" x14ac:dyDescent="0.2">
      <c r="A8" s="385" t="s">
        <v>62</v>
      </c>
      <c r="B8" s="344"/>
      <c r="C8" s="344"/>
      <c r="D8" s="344"/>
      <c r="E8" s="386"/>
      <c r="F8" s="387"/>
      <c r="G8" s="388"/>
      <c r="H8" s="388"/>
      <c r="I8" s="388"/>
      <c r="J8" s="388"/>
      <c r="K8" s="388"/>
      <c r="L8" s="388"/>
      <c r="M8" s="388"/>
      <c r="N8" s="388"/>
      <c r="O8" s="388"/>
      <c r="P8" s="388"/>
      <c r="Q8" s="388"/>
      <c r="R8" s="388"/>
      <c r="S8" s="388"/>
      <c r="T8" s="389"/>
      <c r="U8" s="100">
        <f>+M5+R5</f>
        <v>0</v>
      </c>
      <c r="V8" s="100">
        <f>+U8-U7</f>
        <v>0</v>
      </c>
    </row>
    <row r="9" spans="1:27" ht="12.95" customHeight="1" x14ac:dyDescent="0.2">
      <c r="A9" s="342"/>
      <c r="B9" s="344"/>
      <c r="C9" s="344"/>
      <c r="D9" s="344"/>
      <c r="E9" s="344"/>
      <c r="F9" s="344"/>
      <c r="G9" s="344"/>
      <c r="H9" s="344"/>
      <c r="I9" s="344"/>
      <c r="J9" s="344"/>
      <c r="K9" s="344"/>
      <c r="L9" s="344"/>
      <c r="M9" s="344"/>
      <c r="N9" s="344"/>
      <c r="O9" s="344"/>
      <c r="P9" s="344"/>
      <c r="Q9" s="344"/>
      <c r="R9" s="344"/>
      <c r="S9" s="344"/>
      <c r="T9" s="344"/>
      <c r="U9" s="80">
        <f>IF(OR(R4&lt;=0,R5&lt;=0),0,MINUTE(V8))</f>
        <v>0</v>
      </c>
      <c r="V9" s="101">
        <f>+V8</f>
        <v>0</v>
      </c>
    </row>
    <row r="10" spans="1:27" ht="20.45" customHeight="1" x14ac:dyDescent="0.2">
      <c r="A10" s="374" t="s">
        <v>53</v>
      </c>
      <c r="B10" s="395"/>
      <c r="C10" s="395"/>
      <c r="D10" s="395"/>
      <c r="E10" s="395"/>
      <c r="F10" s="395"/>
      <c r="G10" s="395"/>
      <c r="H10" s="395"/>
      <c r="I10" s="395"/>
      <c r="J10" s="395"/>
      <c r="K10" s="395"/>
      <c r="L10" s="395"/>
      <c r="M10" s="395"/>
      <c r="N10" s="395"/>
      <c r="O10" s="395"/>
      <c r="P10" s="395"/>
      <c r="Q10" s="395"/>
      <c r="R10" s="395"/>
      <c r="S10" s="395"/>
      <c r="T10" s="395"/>
      <c r="V10" s="80">
        <f>IF(V9&lt;0,0,DAY(V9))</f>
        <v>0</v>
      </c>
      <c r="W10" s="102">
        <f>IF(V8&lt;0,0,HOUR(V9))</f>
        <v>0</v>
      </c>
      <c r="X10" s="80">
        <f>+U9/60</f>
        <v>0</v>
      </c>
    </row>
    <row r="11" spans="1:27" ht="15.2" customHeight="1" x14ac:dyDescent="0.2">
      <c r="A11" s="396" t="s">
        <v>45</v>
      </c>
      <c r="B11" s="397"/>
      <c r="C11" s="396" t="s">
        <v>29</v>
      </c>
      <c r="D11" s="397"/>
      <c r="E11" s="398"/>
      <c r="F11" s="397"/>
      <c r="G11" s="397"/>
      <c r="H11" s="398" t="s">
        <v>27</v>
      </c>
      <c r="I11" s="397"/>
      <c r="J11" s="397"/>
      <c r="K11" s="85" t="s">
        <v>45</v>
      </c>
      <c r="L11" s="396" t="s">
        <v>58</v>
      </c>
      <c r="M11" s="397"/>
      <c r="N11" s="397"/>
      <c r="O11" s="396" t="s">
        <v>47</v>
      </c>
      <c r="P11" s="397"/>
      <c r="Q11" s="397"/>
      <c r="R11" s="399" t="s">
        <v>32</v>
      </c>
      <c r="S11" s="400"/>
      <c r="T11" s="396" t="s">
        <v>11</v>
      </c>
    </row>
    <row r="12" spans="1:27" ht="15.2" customHeight="1" x14ac:dyDescent="0.2">
      <c r="A12" s="392" t="s">
        <v>23</v>
      </c>
      <c r="B12" s="393"/>
      <c r="C12" s="394" t="s">
        <v>10</v>
      </c>
      <c r="D12" s="393"/>
      <c r="E12" s="394" t="s">
        <v>16</v>
      </c>
      <c r="F12" s="393"/>
      <c r="G12" s="393"/>
      <c r="H12" s="394" t="s">
        <v>22</v>
      </c>
      <c r="I12" s="393"/>
      <c r="J12" s="393"/>
      <c r="K12" s="84" t="s">
        <v>28</v>
      </c>
      <c r="L12" s="392" t="s">
        <v>44</v>
      </c>
      <c r="M12" s="393"/>
      <c r="N12" s="393"/>
      <c r="O12" s="392" t="s">
        <v>25</v>
      </c>
      <c r="P12" s="393"/>
      <c r="Q12" s="393"/>
      <c r="R12" s="401"/>
      <c r="S12" s="402"/>
      <c r="T12" s="392"/>
    </row>
    <row r="13" spans="1:27" ht="16.7" customHeight="1" x14ac:dyDescent="0.2">
      <c r="A13" s="184"/>
      <c r="B13" s="185"/>
      <c r="C13" s="186"/>
      <c r="D13" s="187"/>
      <c r="E13" s="188"/>
      <c r="F13" s="189"/>
      <c r="G13" s="189"/>
      <c r="H13" s="188"/>
      <c r="I13" s="189"/>
      <c r="J13" s="189"/>
      <c r="K13" s="86"/>
      <c r="L13" s="188"/>
      <c r="M13" s="189"/>
      <c r="N13" s="189"/>
      <c r="O13" s="190"/>
      <c r="P13" s="191"/>
      <c r="Q13" s="191"/>
      <c r="R13" s="182"/>
      <c r="S13" s="183"/>
      <c r="T13" s="76"/>
    </row>
    <row r="14" spans="1:27" ht="16.7" customHeight="1" x14ac:dyDescent="0.2">
      <c r="A14" s="184"/>
      <c r="B14" s="185"/>
      <c r="C14" s="186"/>
      <c r="D14" s="187"/>
      <c r="E14" s="188"/>
      <c r="F14" s="189"/>
      <c r="G14" s="189"/>
      <c r="H14" s="188"/>
      <c r="I14" s="189"/>
      <c r="J14" s="189"/>
      <c r="K14" s="86"/>
      <c r="L14" s="188"/>
      <c r="M14" s="189"/>
      <c r="N14" s="189"/>
      <c r="O14" s="190"/>
      <c r="P14" s="191"/>
      <c r="Q14" s="191"/>
      <c r="R14" s="182"/>
      <c r="S14" s="183"/>
      <c r="T14" s="76"/>
    </row>
    <row r="15" spans="1:27" ht="18.2" customHeight="1" x14ac:dyDescent="0.2">
      <c r="A15" s="184"/>
      <c r="B15" s="185"/>
      <c r="C15" s="186"/>
      <c r="D15" s="187"/>
      <c r="E15" s="188"/>
      <c r="F15" s="189"/>
      <c r="G15" s="189"/>
      <c r="H15" s="188"/>
      <c r="I15" s="189"/>
      <c r="J15" s="189"/>
      <c r="K15" s="86"/>
      <c r="L15" s="188"/>
      <c r="M15" s="189"/>
      <c r="N15" s="189"/>
      <c r="O15" s="190"/>
      <c r="P15" s="191"/>
      <c r="Q15" s="191"/>
      <c r="R15" s="182"/>
      <c r="S15" s="183"/>
      <c r="T15" s="76"/>
    </row>
    <row r="16" spans="1:27" ht="18.2" customHeight="1" x14ac:dyDescent="0.2">
      <c r="A16" s="184"/>
      <c r="B16" s="185"/>
      <c r="C16" s="186"/>
      <c r="D16" s="187"/>
      <c r="E16" s="188"/>
      <c r="F16" s="189"/>
      <c r="G16" s="189"/>
      <c r="H16" s="188"/>
      <c r="I16" s="189"/>
      <c r="J16" s="189"/>
      <c r="K16" s="86"/>
      <c r="L16" s="188"/>
      <c r="M16" s="189"/>
      <c r="N16" s="189"/>
      <c r="O16" s="190"/>
      <c r="P16" s="191"/>
      <c r="Q16" s="191"/>
      <c r="R16" s="182"/>
      <c r="S16" s="183"/>
      <c r="T16" s="76"/>
    </row>
    <row r="17" spans="1:29" ht="18.2" customHeight="1" x14ac:dyDescent="0.2">
      <c r="A17" s="184"/>
      <c r="B17" s="185"/>
      <c r="C17" s="186"/>
      <c r="D17" s="187"/>
      <c r="E17" s="188"/>
      <c r="F17" s="189"/>
      <c r="G17" s="189"/>
      <c r="H17" s="188"/>
      <c r="I17" s="189"/>
      <c r="J17" s="189"/>
      <c r="K17" s="86"/>
      <c r="L17" s="188"/>
      <c r="M17" s="189"/>
      <c r="N17" s="189"/>
      <c r="O17" s="190"/>
      <c r="P17" s="191"/>
      <c r="Q17" s="191"/>
      <c r="R17" s="182"/>
      <c r="S17" s="183"/>
      <c r="T17" s="76"/>
    </row>
    <row r="18" spans="1:29" ht="16.7" customHeight="1" x14ac:dyDescent="0.2">
      <c r="A18" s="184"/>
      <c r="B18" s="185"/>
      <c r="C18" s="186"/>
      <c r="D18" s="187"/>
      <c r="E18" s="188"/>
      <c r="F18" s="189"/>
      <c r="G18" s="189"/>
      <c r="H18" s="188"/>
      <c r="I18" s="189"/>
      <c r="J18" s="189"/>
      <c r="K18" s="86"/>
      <c r="L18" s="188"/>
      <c r="M18" s="189"/>
      <c r="N18" s="189"/>
      <c r="O18" s="190"/>
      <c r="P18" s="191"/>
      <c r="Q18" s="191"/>
      <c r="R18" s="182"/>
      <c r="S18" s="183"/>
      <c r="T18" s="76"/>
    </row>
    <row r="19" spans="1:29" ht="16.7" customHeight="1" x14ac:dyDescent="0.2">
      <c r="A19" s="192"/>
      <c r="B19" s="193"/>
      <c r="C19" s="194"/>
      <c r="D19" s="195"/>
      <c r="E19" s="196"/>
      <c r="F19" s="197"/>
      <c r="G19" s="198"/>
      <c r="H19" s="196"/>
      <c r="I19" s="197"/>
      <c r="J19" s="198"/>
      <c r="K19" s="86"/>
      <c r="L19" s="196"/>
      <c r="M19" s="197"/>
      <c r="N19" s="198"/>
      <c r="O19" s="199"/>
      <c r="P19" s="200"/>
      <c r="Q19" s="201"/>
      <c r="R19" s="182"/>
      <c r="S19" s="183"/>
      <c r="T19" s="76"/>
    </row>
    <row r="20" spans="1:29" ht="18.2" customHeight="1" x14ac:dyDescent="0.2">
      <c r="A20" s="192"/>
      <c r="B20" s="193"/>
      <c r="C20" s="194"/>
      <c r="D20" s="195"/>
      <c r="E20" s="196"/>
      <c r="F20" s="197"/>
      <c r="G20" s="198"/>
      <c r="H20" s="196"/>
      <c r="I20" s="197"/>
      <c r="J20" s="198"/>
      <c r="K20" s="86"/>
      <c r="L20" s="196"/>
      <c r="M20" s="197"/>
      <c r="N20" s="198"/>
      <c r="O20" s="199"/>
      <c r="P20" s="200"/>
      <c r="Q20" s="201"/>
      <c r="R20" s="182"/>
      <c r="S20" s="183"/>
      <c r="T20" s="76"/>
    </row>
    <row r="21" spans="1:29" ht="16.7" customHeight="1" x14ac:dyDescent="0.2">
      <c r="A21" s="184"/>
      <c r="B21" s="185"/>
      <c r="C21" s="186"/>
      <c r="D21" s="187"/>
      <c r="E21" s="188"/>
      <c r="F21" s="189"/>
      <c r="G21" s="189"/>
      <c r="H21" s="188"/>
      <c r="I21" s="189"/>
      <c r="J21" s="189"/>
      <c r="K21" s="86"/>
      <c r="L21" s="188"/>
      <c r="M21" s="189"/>
      <c r="N21" s="189"/>
      <c r="O21" s="190"/>
      <c r="P21" s="191"/>
      <c r="Q21" s="191"/>
      <c r="R21" s="182"/>
      <c r="S21" s="183"/>
      <c r="T21" s="76"/>
    </row>
    <row r="22" spans="1:29" ht="16.7" customHeight="1" x14ac:dyDescent="0.2">
      <c r="A22" s="184"/>
      <c r="B22" s="185"/>
      <c r="C22" s="186"/>
      <c r="D22" s="187"/>
      <c r="E22" s="188"/>
      <c r="F22" s="189"/>
      <c r="G22" s="189"/>
      <c r="H22" s="188"/>
      <c r="I22" s="189"/>
      <c r="J22" s="189"/>
      <c r="K22" s="86"/>
      <c r="L22" s="188"/>
      <c r="M22" s="189"/>
      <c r="N22" s="189"/>
      <c r="O22" s="190"/>
      <c r="P22" s="191"/>
      <c r="Q22" s="191"/>
      <c r="R22" s="182"/>
      <c r="S22" s="183"/>
      <c r="T22" s="76"/>
    </row>
    <row r="23" spans="1:29" ht="16.7" customHeight="1" x14ac:dyDescent="0.2">
      <c r="A23" s="184"/>
      <c r="B23" s="185"/>
      <c r="C23" s="186"/>
      <c r="D23" s="187"/>
      <c r="E23" s="188"/>
      <c r="F23" s="189"/>
      <c r="G23" s="189"/>
      <c r="H23" s="188"/>
      <c r="I23" s="189"/>
      <c r="J23" s="189"/>
      <c r="K23" s="86"/>
      <c r="L23" s="188"/>
      <c r="M23" s="189"/>
      <c r="N23" s="189"/>
      <c r="O23" s="190"/>
      <c r="P23" s="191"/>
      <c r="Q23" s="191"/>
      <c r="R23" s="182"/>
      <c r="S23" s="183"/>
      <c r="T23" s="76"/>
    </row>
    <row r="24" spans="1:29" ht="16.7" customHeight="1" x14ac:dyDescent="0.2">
      <c r="A24" s="184"/>
      <c r="B24" s="185"/>
      <c r="C24" s="186"/>
      <c r="D24" s="187"/>
      <c r="E24" s="188"/>
      <c r="F24" s="189"/>
      <c r="G24" s="189"/>
      <c r="H24" s="188"/>
      <c r="I24" s="189"/>
      <c r="J24" s="189"/>
      <c r="K24" s="86"/>
      <c r="L24" s="188"/>
      <c r="M24" s="189"/>
      <c r="N24" s="189"/>
      <c r="O24" s="190"/>
      <c r="P24" s="191"/>
      <c r="Q24" s="191"/>
      <c r="R24" s="182"/>
      <c r="S24" s="183"/>
      <c r="T24" s="76"/>
    </row>
    <row r="25" spans="1:29" ht="16.7" customHeight="1" x14ac:dyDescent="0.2">
      <c r="A25" s="408"/>
      <c r="B25" s="397"/>
      <c r="C25" s="397"/>
      <c r="D25" s="397"/>
      <c r="E25" s="397"/>
      <c r="F25" s="397"/>
      <c r="G25" s="397"/>
      <c r="H25" s="397"/>
      <c r="I25" s="397"/>
      <c r="J25" s="397"/>
      <c r="K25" s="397"/>
      <c r="L25" s="409" t="s">
        <v>15</v>
      </c>
      <c r="M25" s="343"/>
      <c r="N25" s="343"/>
      <c r="O25" s="217">
        <f>SUM(O12:Q24)</f>
        <v>0</v>
      </c>
      <c r="P25" s="218"/>
      <c r="Q25" s="218"/>
      <c r="R25" s="410" t="s">
        <v>15</v>
      </c>
      <c r="S25" s="411"/>
      <c r="T25" s="10">
        <f>SUM(T12:T24)</f>
        <v>0</v>
      </c>
    </row>
    <row r="26" spans="1:29" ht="16.7" customHeight="1" x14ac:dyDescent="0.2">
      <c r="A26" s="412"/>
      <c r="B26" s="404"/>
      <c r="C26" s="404"/>
      <c r="D26" s="404"/>
      <c r="E26" s="404"/>
      <c r="F26" s="404"/>
      <c r="G26" s="404"/>
      <c r="H26" s="404"/>
      <c r="I26" s="404"/>
      <c r="J26" s="404"/>
      <c r="K26" s="404"/>
      <c r="L26" s="403" t="s">
        <v>18</v>
      </c>
      <c r="M26" s="404"/>
      <c r="N26" s="404"/>
      <c r="O26" s="221"/>
      <c r="P26" s="222"/>
      <c r="Q26" s="222"/>
      <c r="R26" s="223"/>
      <c r="S26" s="224"/>
      <c r="T26" s="225"/>
    </row>
    <row r="27" spans="1:29" s="9" customFormat="1" ht="10.5" customHeight="1" x14ac:dyDescent="0.2">
      <c r="A27" s="202"/>
      <c r="B27" s="202"/>
      <c r="C27" s="202"/>
      <c r="D27" s="202"/>
      <c r="E27" s="202"/>
      <c r="F27" s="202"/>
      <c r="G27" s="202"/>
      <c r="H27" s="202"/>
      <c r="I27" s="202"/>
      <c r="J27" s="202"/>
      <c r="K27" s="202"/>
      <c r="L27" s="202"/>
      <c r="M27" s="202"/>
      <c r="N27" s="202"/>
      <c r="O27" s="202"/>
      <c r="P27" s="202"/>
      <c r="Q27" s="202"/>
      <c r="R27" s="202"/>
      <c r="S27" s="202"/>
      <c r="T27" s="202"/>
      <c r="U27" s="81"/>
      <c r="V27" s="81"/>
      <c r="W27" s="81"/>
      <c r="X27" s="81"/>
      <c r="Y27" s="81"/>
      <c r="Z27" s="81"/>
      <c r="AA27" s="81"/>
      <c r="AB27" s="81"/>
      <c r="AC27" s="104"/>
    </row>
    <row r="28" spans="1:29" ht="19.7" customHeight="1" x14ac:dyDescent="0.2">
      <c r="A28" s="403" t="s">
        <v>52</v>
      </c>
      <c r="B28" s="404"/>
      <c r="C28" s="404"/>
      <c r="D28" s="404"/>
      <c r="E28" s="404"/>
      <c r="F28" s="404"/>
      <c r="G28" s="404"/>
      <c r="H28" s="404"/>
      <c r="I28" s="404"/>
      <c r="J28" s="404"/>
      <c r="K28" s="404"/>
      <c r="L28" s="404"/>
      <c r="M28" s="404"/>
      <c r="N28" s="404"/>
      <c r="O28" s="405" t="s">
        <v>2</v>
      </c>
      <c r="P28" s="404"/>
      <c r="Q28" s="404"/>
      <c r="R28" s="406" t="s">
        <v>49</v>
      </c>
      <c r="S28" s="407"/>
      <c r="T28" s="88" t="s">
        <v>11</v>
      </c>
    </row>
    <row r="29" spans="1:29" ht="15.95" customHeight="1" x14ac:dyDescent="0.2">
      <c r="A29" s="390" t="s">
        <v>75</v>
      </c>
      <c r="B29" s="393"/>
      <c r="C29" s="393"/>
      <c r="D29" s="393"/>
      <c r="E29" s="393"/>
      <c r="F29" s="393"/>
      <c r="G29" s="393"/>
      <c r="H29" s="393"/>
      <c r="I29" s="393"/>
      <c r="J29" s="393"/>
      <c r="K29" s="393"/>
      <c r="L29" s="393"/>
      <c r="M29" s="393"/>
      <c r="N29" s="393"/>
      <c r="O29" s="211"/>
      <c r="P29" s="212"/>
      <c r="Q29" s="212"/>
      <c r="R29" s="213">
        <v>3.9</v>
      </c>
      <c r="S29" s="214"/>
      <c r="T29" s="11">
        <f>+O29*R29</f>
        <v>0</v>
      </c>
    </row>
    <row r="30" spans="1:29" ht="15.95" customHeight="1" x14ac:dyDescent="0.2">
      <c r="A30" s="382" t="s">
        <v>76</v>
      </c>
      <c r="B30" s="395"/>
      <c r="C30" s="395"/>
      <c r="D30" s="395"/>
      <c r="E30" s="395"/>
      <c r="F30" s="395"/>
      <c r="G30" s="395"/>
      <c r="H30" s="395"/>
      <c r="I30" s="395"/>
      <c r="J30" s="395"/>
      <c r="K30" s="395"/>
      <c r="L30" s="395"/>
      <c r="M30" s="395"/>
      <c r="N30" s="395"/>
      <c r="O30" s="211"/>
      <c r="P30" s="212"/>
      <c r="Q30" s="212"/>
      <c r="R30" s="213">
        <v>3.9</v>
      </c>
      <c r="S30" s="214"/>
      <c r="T30" s="11">
        <f>+O30*R30</f>
        <v>0</v>
      </c>
    </row>
    <row r="31" spans="1:29" ht="15.95" customHeight="1" x14ac:dyDescent="0.2">
      <c r="A31" s="417" t="s">
        <v>57</v>
      </c>
      <c r="B31" s="418"/>
      <c r="C31" s="418"/>
      <c r="D31" s="419" t="s">
        <v>12</v>
      </c>
      <c r="E31" s="343"/>
      <c r="F31" s="343"/>
      <c r="G31" s="343"/>
      <c r="H31" s="244"/>
      <c r="I31" s="245"/>
      <c r="J31" s="245"/>
      <c r="K31" s="245"/>
      <c r="L31" s="245"/>
      <c r="M31" s="245"/>
      <c r="N31" s="245"/>
      <c r="O31" s="246"/>
      <c r="P31" s="245"/>
      <c r="Q31" s="245"/>
      <c r="R31" s="247">
        <v>1</v>
      </c>
      <c r="S31" s="248"/>
      <c r="T31" s="12">
        <f>+O31*R31</f>
        <v>0</v>
      </c>
    </row>
    <row r="32" spans="1:29" ht="15.95" customHeight="1" x14ac:dyDescent="0.2">
      <c r="A32" s="413" t="s">
        <v>8</v>
      </c>
      <c r="B32" s="414"/>
      <c r="C32" s="414"/>
      <c r="D32" s="415" t="s">
        <v>72</v>
      </c>
      <c r="E32" s="415"/>
      <c r="F32" s="415"/>
      <c r="G32" s="416"/>
      <c r="H32" s="232"/>
      <c r="I32" s="233"/>
      <c r="J32" s="233"/>
      <c r="K32" s="233"/>
      <c r="L32" s="233"/>
      <c r="M32" s="233"/>
      <c r="N32" s="234"/>
      <c r="O32" s="221"/>
      <c r="P32" s="222"/>
      <c r="Q32" s="222"/>
      <c r="R32" s="235"/>
      <c r="S32" s="236"/>
      <c r="T32" s="14">
        <f>+O32*R32</f>
        <v>0</v>
      </c>
    </row>
    <row r="33" spans="1:29" s="9" customFormat="1" ht="10.5" customHeight="1" x14ac:dyDescent="0.2">
      <c r="A33" s="237"/>
      <c r="B33" s="237"/>
      <c r="C33" s="237"/>
      <c r="D33" s="237"/>
      <c r="E33" s="237"/>
      <c r="F33" s="237"/>
      <c r="G33" s="237"/>
      <c r="H33" s="237"/>
      <c r="I33" s="237"/>
      <c r="J33" s="237"/>
      <c r="K33" s="237"/>
      <c r="L33" s="237"/>
      <c r="M33" s="237"/>
      <c r="N33" s="237"/>
      <c r="O33" s="237"/>
      <c r="P33" s="237"/>
      <c r="Q33" s="237"/>
      <c r="R33" s="237"/>
      <c r="S33" s="237"/>
      <c r="T33" s="237"/>
      <c r="U33" s="81"/>
      <c r="V33" s="81"/>
      <c r="W33" s="81"/>
      <c r="X33" s="81"/>
      <c r="Y33" s="81"/>
      <c r="Z33" s="81"/>
      <c r="AA33" s="81"/>
      <c r="AB33" s="81"/>
      <c r="AC33" s="104"/>
    </row>
    <row r="34" spans="1:29" ht="15.2" customHeight="1" x14ac:dyDescent="0.2">
      <c r="A34" s="422" t="s">
        <v>48</v>
      </c>
      <c r="B34" s="409"/>
      <c r="C34" s="409"/>
      <c r="D34" s="409"/>
      <c r="E34" s="409"/>
      <c r="F34" s="409"/>
      <c r="G34" s="409"/>
      <c r="H34" s="409"/>
      <c r="I34" s="409"/>
      <c r="J34" s="423"/>
      <c r="K34" s="427" t="s">
        <v>46</v>
      </c>
      <c r="L34" s="429" t="s">
        <v>49</v>
      </c>
      <c r="M34" s="405" t="s">
        <v>43</v>
      </c>
      <c r="N34" s="405"/>
      <c r="O34" s="405"/>
      <c r="P34" s="405"/>
      <c r="Q34" s="405"/>
      <c r="R34" s="405"/>
      <c r="S34" s="406"/>
      <c r="T34" s="405" t="s">
        <v>11</v>
      </c>
    </row>
    <row r="35" spans="1:29" ht="15.2" customHeight="1" x14ac:dyDescent="0.2">
      <c r="A35" s="424"/>
      <c r="B35" s="425"/>
      <c r="C35" s="425"/>
      <c r="D35" s="425"/>
      <c r="E35" s="425"/>
      <c r="F35" s="425"/>
      <c r="G35" s="425"/>
      <c r="H35" s="425"/>
      <c r="I35" s="425"/>
      <c r="J35" s="426"/>
      <c r="K35" s="428"/>
      <c r="L35" s="430"/>
      <c r="M35" s="431" t="s">
        <v>36</v>
      </c>
      <c r="N35" s="432"/>
      <c r="O35" s="433" t="s">
        <v>24</v>
      </c>
      <c r="P35" s="434"/>
      <c r="Q35" s="435"/>
      <c r="R35" s="436" t="s">
        <v>26</v>
      </c>
      <c r="S35" s="437"/>
      <c r="T35" s="404"/>
    </row>
    <row r="36" spans="1:29" ht="15.95" customHeight="1" x14ac:dyDescent="0.2">
      <c r="A36" s="375" t="s">
        <v>73</v>
      </c>
      <c r="B36" s="420"/>
      <c r="C36" s="420"/>
      <c r="D36" s="420"/>
      <c r="E36" s="420"/>
      <c r="F36" s="420"/>
      <c r="G36" s="420"/>
      <c r="H36" s="420"/>
      <c r="I36" s="420"/>
      <c r="J36" s="420"/>
      <c r="K36" s="32">
        <f>IF(U5=0,IF(X6&gt;0,1,0),0)</f>
        <v>0</v>
      </c>
      <c r="L36" s="57">
        <v>297</v>
      </c>
      <c r="M36" s="92"/>
      <c r="N36" s="54">
        <f>IF(K36&gt;0,(V4*0.2)*M36,0)</f>
        <v>0</v>
      </c>
      <c r="O36" s="92"/>
      <c r="P36" s="251">
        <f>IF(K36&gt;0,(+V4*0.3)*O36,0)</f>
        <v>0</v>
      </c>
      <c r="Q36" s="252"/>
      <c r="R36" s="43"/>
      <c r="S36" s="55">
        <f>ROUND(IF(K36&gt;0,(+V4*0.5)*R36,0),0)</f>
        <v>0</v>
      </c>
      <c r="T36" s="11">
        <f>ROUND(IF(((K36*L36)-N36-P36-S36)&lt;0,0,((K36*L36)-N36-P36-S36)),0)</f>
        <v>0</v>
      </c>
      <c r="U36" s="82"/>
    </row>
    <row r="37" spans="1:29" ht="15.95" customHeight="1" x14ac:dyDescent="0.2">
      <c r="A37" s="417" t="s">
        <v>74</v>
      </c>
      <c r="B37" s="421"/>
      <c r="C37" s="421"/>
      <c r="D37" s="421"/>
      <c r="E37" s="421"/>
      <c r="F37" s="421"/>
      <c r="G37" s="421"/>
      <c r="H37" s="421"/>
      <c r="I37" s="421"/>
      <c r="J37" s="421"/>
      <c r="K37" s="32">
        <f>IF(U5=0,IF(Y6&gt;0,1,0),0)</f>
        <v>0</v>
      </c>
      <c r="L37" s="58">
        <v>552</v>
      </c>
      <c r="M37" s="92"/>
      <c r="N37" s="54">
        <f>IF(K37&gt;0,(V4*0.2)*M37,0)</f>
        <v>0</v>
      </c>
      <c r="O37" s="52"/>
      <c r="P37" s="251">
        <f>IF(K37&gt;0,(+V4*0.3)*O37,0)</f>
        <v>0</v>
      </c>
      <c r="Q37" s="252"/>
      <c r="R37" s="16"/>
      <c r="S37" s="55">
        <f>ROUND(IF(K37&gt;0,(+V4*0.5)*R37,0),0)</f>
        <v>0</v>
      </c>
      <c r="T37" s="11">
        <f>ROUND(IF(((K37*L37)-N37-P37-S37)&lt;0,0,((K37*L37)-N37-P37-S37)),0)</f>
        <v>0</v>
      </c>
    </row>
    <row r="38" spans="1:29" ht="15.2" customHeight="1" x14ac:dyDescent="0.2">
      <c r="A38" s="412" t="s">
        <v>65</v>
      </c>
      <c r="B38" s="404"/>
      <c r="C38" s="404"/>
      <c r="D38" s="404"/>
      <c r="E38" s="404"/>
      <c r="F38" s="404"/>
      <c r="G38" s="404"/>
      <c r="H38" s="404"/>
      <c r="I38" s="404"/>
      <c r="J38" s="404"/>
      <c r="K38" s="404"/>
      <c r="L38" s="404"/>
      <c r="M38" s="404"/>
      <c r="N38" s="404"/>
      <c r="O38" s="404"/>
      <c r="P38" s="404"/>
      <c r="Q38" s="404"/>
      <c r="R38" s="404"/>
      <c r="S38" s="404"/>
      <c r="T38" s="404"/>
    </row>
    <row r="39" spans="1:29" s="9" customFormat="1" ht="10.5" customHeight="1" x14ac:dyDescent="0.2">
      <c r="A39" s="202"/>
      <c r="B39" s="202"/>
      <c r="C39" s="202"/>
      <c r="D39" s="202"/>
      <c r="E39" s="202"/>
      <c r="F39" s="202"/>
      <c r="G39" s="202"/>
      <c r="H39" s="202"/>
      <c r="I39" s="202"/>
      <c r="J39" s="202"/>
      <c r="K39" s="202"/>
      <c r="L39" s="202"/>
      <c r="M39" s="202"/>
      <c r="N39" s="202"/>
      <c r="O39" s="202"/>
      <c r="P39" s="202"/>
      <c r="Q39" s="202"/>
      <c r="R39" s="202"/>
      <c r="S39" s="202"/>
      <c r="T39" s="202"/>
      <c r="U39" s="81"/>
      <c r="V39" s="81"/>
      <c r="W39" s="81"/>
      <c r="X39" s="81"/>
      <c r="Y39" s="81"/>
      <c r="Z39" s="81"/>
      <c r="AA39" s="81"/>
      <c r="AB39" s="81"/>
      <c r="AC39" s="104"/>
    </row>
    <row r="40" spans="1:29" ht="18.95" customHeight="1" x14ac:dyDescent="0.2">
      <c r="A40" s="403" t="s">
        <v>14</v>
      </c>
      <c r="B40" s="404"/>
      <c r="C40" s="404"/>
      <c r="D40" s="404"/>
      <c r="E40" s="404"/>
      <c r="F40" s="404"/>
      <c r="G40" s="404"/>
      <c r="H40" s="404"/>
      <c r="I40" s="404"/>
      <c r="J40" s="404"/>
      <c r="K40" s="404"/>
      <c r="L40" s="404"/>
      <c r="M40" s="404"/>
      <c r="N40" s="404"/>
      <c r="O40" s="404"/>
      <c r="P40" s="404"/>
      <c r="Q40" s="404"/>
      <c r="R40" s="404"/>
      <c r="S40" s="404"/>
      <c r="T40" s="404"/>
    </row>
    <row r="41" spans="1:29" ht="15.95" customHeight="1" x14ac:dyDescent="0.2">
      <c r="A41" s="438" t="s">
        <v>30</v>
      </c>
      <c r="B41" s="439"/>
      <c r="C41" s="439"/>
      <c r="D41" s="439"/>
      <c r="E41" s="439"/>
      <c r="F41" s="439"/>
      <c r="G41" s="439"/>
      <c r="H41" s="439"/>
      <c r="I41" s="439"/>
      <c r="J41" s="439"/>
      <c r="K41" s="440" t="s">
        <v>42</v>
      </c>
      <c r="L41" s="439"/>
      <c r="M41" s="440" t="s">
        <v>38</v>
      </c>
      <c r="N41" s="439"/>
      <c r="O41" s="439"/>
      <c r="P41" s="439"/>
      <c r="Q41" s="441"/>
      <c r="R41" s="405" t="s">
        <v>40</v>
      </c>
      <c r="S41" s="405"/>
      <c r="T41" s="442" t="s">
        <v>11</v>
      </c>
    </row>
    <row r="42" spans="1:29" ht="15.95" customHeight="1" x14ac:dyDescent="0.2">
      <c r="A42" s="390" t="s">
        <v>17</v>
      </c>
      <c r="B42" s="393"/>
      <c r="C42" s="393"/>
      <c r="D42" s="393"/>
      <c r="E42" s="393"/>
      <c r="F42" s="393"/>
      <c r="G42" s="393"/>
      <c r="H42" s="393"/>
      <c r="I42" s="393"/>
      <c r="J42" s="393"/>
      <c r="K42" s="444"/>
      <c r="L42" s="393"/>
      <c r="M42" s="445" t="s">
        <v>9</v>
      </c>
      <c r="N42" s="446"/>
      <c r="O42" s="91" t="s">
        <v>1</v>
      </c>
      <c r="P42" s="447" t="s">
        <v>4</v>
      </c>
      <c r="Q42" s="172"/>
      <c r="R42" s="405"/>
      <c r="S42" s="405"/>
      <c r="T42" s="443"/>
    </row>
    <row r="43" spans="1:29" ht="15.95" customHeight="1" x14ac:dyDescent="0.2">
      <c r="A43" s="273"/>
      <c r="B43" s="273"/>
      <c r="C43" s="273"/>
      <c r="D43" s="273"/>
      <c r="E43" s="273"/>
      <c r="F43" s="273"/>
      <c r="G43" s="273"/>
      <c r="H43" s="273"/>
      <c r="I43" s="273"/>
      <c r="J43" s="273"/>
      <c r="K43" s="274"/>
      <c r="L43" s="273"/>
      <c r="M43" s="275"/>
      <c r="N43" s="276"/>
      <c r="O43" s="7" t="s">
        <v>1</v>
      </c>
      <c r="P43" s="277"/>
      <c r="Q43" s="278"/>
      <c r="R43" s="279"/>
      <c r="S43" s="279"/>
      <c r="T43" s="38"/>
    </row>
    <row r="44" spans="1:29" ht="15.2" customHeight="1" x14ac:dyDescent="0.2">
      <c r="A44" s="273"/>
      <c r="B44" s="273"/>
      <c r="C44" s="273"/>
      <c r="D44" s="273"/>
      <c r="E44" s="273"/>
      <c r="F44" s="273"/>
      <c r="G44" s="273"/>
      <c r="H44" s="273"/>
      <c r="I44" s="273"/>
      <c r="J44" s="273"/>
      <c r="K44" s="280"/>
      <c r="L44" s="273"/>
      <c r="M44" s="275"/>
      <c r="N44" s="276"/>
      <c r="O44" s="7" t="s">
        <v>1</v>
      </c>
      <c r="P44" s="277"/>
      <c r="Q44" s="278"/>
      <c r="R44" s="279"/>
      <c r="S44" s="279"/>
      <c r="T44" s="38"/>
    </row>
    <row r="45" spans="1:29" ht="15.95" customHeight="1" x14ac:dyDescent="0.2">
      <c r="A45" s="281"/>
      <c r="B45" s="281"/>
      <c r="C45" s="281"/>
      <c r="D45" s="281"/>
      <c r="E45" s="281"/>
      <c r="F45" s="281"/>
      <c r="G45" s="281"/>
      <c r="H45" s="281"/>
      <c r="I45" s="281"/>
      <c r="J45" s="281"/>
      <c r="K45" s="282"/>
      <c r="L45" s="281"/>
      <c r="M45" s="283"/>
      <c r="N45" s="284"/>
      <c r="O45" s="15" t="s">
        <v>1</v>
      </c>
      <c r="P45" s="285"/>
      <c r="Q45" s="286"/>
      <c r="R45" s="279"/>
      <c r="S45" s="279"/>
      <c r="T45" s="39"/>
    </row>
    <row r="46" spans="1:29" ht="15.95" customHeight="1" x14ac:dyDescent="0.2">
      <c r="A46" s="287"/>
      <c r="B46" s="287"/>
      <c r="C46" s="287"/>
      <c r="D46" s="287"/>
      <c r="E46" s="287"/>
      <c r="F46" s="287"/>
      <c r="G46" s="287"/>
      <c r="H46" s="287"/>
      <c r="I46" s="287"/>
      <c r="J46" s="287"/>
      <c r="K46" s="288"/>
      <c r="L46" s="289"/>
      <c r="M46" s="290"/>
      <c r="N46" s="291"/>
      <c r="O46" s="17" t="s">
        <v>1</v>
      </c>
      <c r="P46" s="292"/>
      <c r="Q46" s="293"/>
      <c r="R46" s="294"/>
      <c r="S46" s="295"/>
      <c r="T46" s="13"/>
    </row>
    <row r="47" spans="1:29" s="9" customFormat="1" ht="10.5" customHeight="1" x14ac:dyDescent="0.2">
      <c r="A47" s="296"/>
      <c r="B47" s="296"/>
      <c r="C47" s="296"/>
      <c r="D47" s="296"/>
      <c r="E47" s="296"/>
      <c r="F47" s="296"/>
      <c r="G47" s="296"/>
      <c r="H47" s="296"/>
      <c r="I47" s="296"/>
      <c r="J47" s="296"/>
      <c r="K47" s="296"/>
      <c r="L47" s="296"/>
      <c r="M47" s="296"/>
      <c r="N47" s="296"/>
      <c r="O47" s="296"/>
      <c r="P47" s="296"/>
      <c r="Q47" s="296"/>
      <c r="R47" s="296"/>
      <c r="S47" s="296"/>
      <c r="T47" s="296"/>
      <c r="U47" s="81"/>
      <c r="V47" s="81"/>
      <c r="W47" s="81"/>
      <c r="X47" s="81"/>
      <c r="Y47" s="81"/>
      <c r="Z47" s="81"/>
      <c r="AA47" s="81"/>
      <c r="AB47" s="81"/>
      <c r="AC47" s="104"/>
    </row>
    <row r="48" spans="1:29" ht="15.2" customHeight="1" x14ac:dyDescent="0.2">
      <c r="A48" s="448" t="s">
        <v>37</v>
      </c>
      <c r="B48" s="449"/>
      <c r="C48" s="449"/>
      <c r="D48" s="449"/>
      <c r="E48" s="449"/>
      <c r="F48" s="449"/>
      <c r="G48" s="449"/>
      <c r="H48" s="450"/>
      <c r="I48" s="454" t="s">
        <v>90</v>
      </c>
      <c r="J48" s="455"/>
      <c r="K48" s="89"/>
      <c r="L48" s="89"/>
      <c r="M48" s="405" t="s">
        <v>91</v>
      </c>
      <c r="N48" s="404"/>
      <c r="O48" s="404"/>
      <c r="P48" s="404"/>
      <c r="Q48" s="404"/>
      <c r="R48" s="404"/>
      <c r="S48" s="404"/>
      <c r="T48" s="405" t="s">
        <v>11</v>
      </c>
    </row>
    <row r="49" spans="1:29" ht="15.95" customHeight="1" x14ac:dyDescent="0.2">
      <c r="A49" s="451"/>
      <c r="B49" s="452"/>
      <c r="C49" s="452"/>
      <c r="D49" s="452"/>
      <c r="E49" s="452"/>
      <c r="F49" s="452"/>
      <c r="G49" s="452"/>
      <c r="H49" s="453"/>
      <c r="I49" s="303">
        <f>IF(U5&gt;0,U5,0)</f>
        <v>0</v>
      </c>
      <c r="J49" s="304"/>
      <c r="K49" s="88" t="s">
        <v>46</v>
      </c>
      <c r="L49" s="88" t="s">
        <v>49</v>
      </c>
      <c r="M49" s="405" t="s">
        <v>36</v>
      </c>
      <c r="N49" s="404"/>
      <c r="O49" s="405" t="s">
        <v>24</v>
      </c>
      <c r="P49" s="404"/>
      <c r="Q49" s="404"/>
      <c r="R49" s="406" t="s">
        <v>26</v>
      </c>
      <c r="S49" s="407"/>
      <c r="T49" s="404"/>
    </row>
    <row r="50" spans="1:29" ht="15.95" customHeight="1" x14ac:dyDescent="0.2">
      <c r="A50" s="391"/>
      <c r="B50" s="463" t="s">
        <v>66</v>
      </c>
      <c r="C50" s="157"/>
      <c r="D50" s="157"/>
      <c r="E50" s="390" t="s">
        <v>21</v>
      </c>
      <c r="F50" s="393"/>
      <c r="G50" s="393"/>
      <c r="H50" s="393"/>
      <c r="I50" s="393"/>
      <c r="J50" s="393"/>
      <c r="K50" s="32"/>
      <c r="L50" s="56">
        <v>754</v>
      </c>
      <c r="M50" s="46"/>
      <c r="N50" s="63">
        <f>IF(K50&gt;0,(L50*0.2)*M50,0)</f>
        <v>0</v>
      </c>
      <c r="O50" s="92"/>
      <c r="P50" s="322">
        <f>IF(K50&gt;0,(+L50*0.3)*O50,0)</f>
        <v>0</v>
      </c>
      <c r="Q50" s="323"/>
      <c r="R50" s="45"/>
      <c r="S50" s="55">
        <f>IF(K50&gt;0,(+L50*0.5)*R50,0)</f>
        <v>0</v>
      </c>
      <c r="T50" s="11">
        <f>ROUND(IF(((K50*L50)-N50-P50-S50)&lt;0,0,((K50*L50)-N50-P50-S50)),0)</f>
        <v>0</v>
      </c>
    </row>
    <row r="51" spans="1:29" ht="15.95" customHeight="1" x14ac:dyDescent="0.2">
      <c r="A51" s="391"/>
      <c r="B51" s="463"/>
      <c r="C51" s="157"/>
      <c r="D51" s="157"/>
      <c r="E51" s="382" t="s">
        <v>31</v>
      </c>
      <c r="F51" s="395"/>
      <c r="G51" s="395"/>
      <c r="H51" s="395"/>
      <c r="I51" s="395"/>
      <c r="J51" s="395"/>
      <c r="K51" s="50"/>
      <c r="L51" s="87">
        <v>754</v>
      </c>
      <c r="M51" s="46"/>
      <c r="N51" s="63">
        <f t="shared" ref="N51:N52" si="0">IF(K51&gt;0,(L51*0.2)*M51,0)</f>
        <v>0</v>
      </c>
      <c r="O51" s="48"/>
      <c r="P51" s="322">
        <f t="shared" ref="P51:P52" si="1">IF(K51&gt;0,(+L51*0.3)*O51,0)</f>
        <v>0</v>
      </c>
      <c r="Q51" s="323"/>
      <c r="R51" s="5"/>
      <c r="S51" s="55">
        <f t="shared" ref="S51:S52" si="2">IF(K51&gt;0,(+L51*0.5)*R51,0)</f>
        <v>0</v>
      </c>
      <c r="T51" s="11">
        <f t="shared" ref="T51:T53" si="3">ROUND(IF(((K51*L51)-N51-P51-S51)&lt;0,0,((K51*L51)-N51-P51-S51)),0)</f>
        <v>0</v>
      </c>
    </row>
    <row r="52" spans="1:29" ht="15.95" customHeight="1" x14ac:dyDescent="0.2">
      <c r="A52" s="462"/>
      <c r="B52" s="343"/>
      <c r="C52" s="343"/>
      <c r="D52" s="343"/>
      <c r="E52" s="382" t="s">
        <v>59</v>
      </c>
      <c r="F52" s="395"/>
      <c r="G52" s="395"/>
      <c r="H52" s="395"/>
      <c r="I52" s="395"/>
      <c r="J52" s="395"/>
      <c r="K52" s="50"/>
      <c r="L52" s="87">
        <v>754</v>
      </c>
      <c r="M52" s="46"/>
      <c r="N52" s="63">
        <f t="shared" si="0"/>
        <v>0</v>
      </c>
      <c r="O52" s="48"/>
      <c r="P52" s="322">
        <f t="shared" si="1"/>
        <v>0</v>
      </c>
      <c r="Q52" s="323"/>
      <c r="R52" s="5"/>
      <c r="S52" s="55">
        <f t="shared" si="2"/>
        <v>0</v>
      </c>
      <c r="T52" s="11">
        <f t="shared" si="3"/>
        <v>0</v>
      </c>
    </row>
    <row r="53" spans="1:29" ht="16.7" customHeight="1" x14ac:dyDescent="0.2">
      <c r="A53" s="418"/>
      <c r="B53" s="343"/>
      <c r="C53" s="343"/>
      <c r="D53" s="343"/>
      <c r="E53" s="244" t="str">
        <f>IF(U5&gt;0,IF(X6=1,"Siste døgn 6-12 timer",IF(Y6=1,"Siste døgn over 12 timer","Siste døgn under 6 timer")),"Siste døgn under 6 timer")</f>
        <v>Siste døgn under 6 timer</v>
      </c>
      <c r="F53" s="245"/>
      <c r="G53" s="245"/>
      <c r="H53" s="245"/>
      <c r="I53" s="245"/>
      <c r="J53" s="245"/>
      <c r="K53" s="32">
        <f>IF(U5&gt;0,IF(OR(X6&gt;0,Y6&gt;0),1,0),0)</f>
        <v>0</v>
      </c>
      <c r="L53" s="90">
        <f>IF(K53&gt;0,IF(X6&gt;0,L36,L37),0)</f>
        <v>0</v>
      </c>
      <c r="M53" s="47"/>
      <c r="N53" s="63">
        <f>IF(K53&gt;0,(V4*0.2)*M53,0)</f>
        <v>0</v>
      </c>
      <c r="O53" s="49"/>
      <c r="P53" s="322">
        <f>IF(K53&gt;0,(+V4*0.3)*O53,0)</f>
        <v>0</v>
      </c>
      <c r="Q53" s="323"/>
      <c r="R53" s="16"/>
      <c r="S53" s="55">
        <f>IF(K53&gt;0,(+V4*0.5)*R53,0)</f>
        <v>0</v>
      </c>
      <c r="T53" s="11">
        <f t="shared" si="3"/>
        <v>0</v>
      </c>
    </row>
    <row r="54" spans="1:29" ht="15.2" customHeight="1" x14ac:dyDescent="0.2">
      <c r="A54" s="456" t="s">
        <v>79</v>
      </c>
      <c r="B54" s="457"/>
      <c r="C54" s="457"/>
      <c r="D54" s="457"/>
      <c r="E54" s="457"/>
      <c r="F54" s="457"/>
      <c r="G54" s="457"/>
      <c r="H54" s="457"/>
      <c r="I54" s="457"/>
      <c r="J54" s="457"/>
      <c r="K54" s="457"/>
      <c r="L54" s="457"/>
      <c r="M54" s="457"/>
      <c r="N54" s="457"/>
      <c r="O54" s="457"/>
      <c r="P54" s="457"/>
      <c r="Q54" s="457"/>
      <c r="R54" s="457"/>
      <c r="S54" s="457"/>
      <c r="T54" s="458"/>
    </row>
    <row r="55" spans="1:29" ht="15.2" customHeight="1" x14ac:dyDescent="0.2">
      <c r="A55" s="459" t="s">
        <v>92</v>
      </c>
      <c r="B55" s="460"/>
      <c r="C55" s="460"/>
      <c r="D55" s="460"/>
      <c r="E55" s="460"/>
      <c r="F55" s="460"/>
      <c r="G55" s="460"/>
      <c r="H55" s="460"/>
      <c r="I55" s="460"/>
      <c r="J55" s="460"/>
      <c r="K55" s="460"/>
      <c r="L55" s="460"/>
      <c r="M55" s="460"/>
      <c r="N55" s="460"/>
      <c r="O55" s="460"/>
      <c r="P55" s="460"/>
      <c r="Q55" s="460"/>
      <c r="R55" s="460"/>
      <c r="S55" s="460"/>
      <c r="T55" s="461"/>
    </row>
    <row r="56" spans="1:29" ht="10.5" customHeight="1" x14ac:dyDescent="0.2">
      <c r="A56" s="202"/>
      <c r="B56" s="202"/>
      <c r="C56" s="202"/>
      <c r="D56" s="202"/>
      <c r="E56" s="202"/>
      <c r="F56" s="202"/>
      <c r="G56" s="202"/>
      <c r="H56" s="202"/>
      <c r="I56" s="202"/>
      <c r="J56" s="202"/>
      <c r="K56" s="202"/>
      <c r="L56" s="202"/>
      <c r="M56" s="202"/>
      <c r="N56" s="202"/>
      <c r="O56" s="202"/>
      <c r="P56" s="202"/>
      <c r="Q56" s="202"/>
      <c r="R56" s="202"/>
      <c r="S56" s="202"/>
      <c r="T56" s="202"/>
    </row>
    <row r="57" spans="1:29" ht="21.2" customHeight="1" x14ac:dyDescent="0.2">
      <c r="A57" s="403" t="s">
        <v>55</v>
      </c>
      <c r="B57" s="404"/>
      <c r="C57" s="404"/>
      <c r="D57" s="404"/>
      <c r="E57" s="404"/>
      <c r="F57" s="404"/>
      <c r="G57" s="404"/>
      <c r="H57" s="404"/>
      <c r="I57" s="404"/>
      <c r="J57" s="404"/>
      <c r="K57" s="404"/>
      <c r="L57" s="404"/>
      <c r="M57" s="404"/>
      <c r="N57" s="404"/>
      <c r="O57" s="405" t="s">
        <v>46</v>
      </c>
      <c r="P57" s="404"/>
      <c r="Q57" s="404"/>
      <c r="R57" s="406" t="s">
        <v>49</v>
      </c>
      <c r="S57" s="407"/>
      <c r="T57" s="88" t="s">
        <v>11</v>
      </c>
    </row>
    <row r="58" spans="1:29" ht="15.95" customHeight="1" x14ac:dyDescent="0.2">
      <c r="A58" s="412" t="s">
        <v>93</v>
      </c>
      <c r="B58" s="412"/>
      <c r="C58" s="412"/>
      <c r="D58" s="412"/>
      <c r="E58" s="412"/>
      <c r="F58" s="412"/>
      <c r="G58" s="412"/>
      <c r="H58" s="412"/>
      <c r="I58" s="412"/>
      <c r="J58" s="412"/>
      <c r="K58" s="412"/>
      <c r="L58" s="412"/>
      <c r="M58" s="412"/>
      <c r="N58" s="412"/>
      <c r="O58" s="326"/>
      <c r="P58" s="327"/>
      <c r="Q58" s="327"/>
      <c r="R58" s="328">
        <v>430</v>
      </c>
      <c r="S58" s="329"/>
      <c r="T58" s="14">
        <f>+O58*R58</f>
        <v>0</v>
      </c>
    </row>
    <row r="59" spans="1:29" s="9" customFormat="1" ht="10.5" customHeight="1" x14ac:dyDescent="0.2">
      <c r="A59" s="202"/>
      <c r="B59" s="202"/>
      <c r="C59" s="202"/>
      <c r="D59" s="202"/>
      <c r="E59" s="202"/>
      <c r="F59" s="202"/>
      <c r="G59" s="202"/>
      <c r="H59" s="202"/>
      <c r="I59" s="202"/>
      <c r="J59" s="202"/>
      <c r="K59" s="202"/>
      <c r="L59" s="202"/>
      <c r="M59" s="202"/>
      <c r="N59" s="202"/>
      <c r="O59" s="202"/>
      <c r="P59" s="202"/>
      <c r="Q59" s="202"/>
      <c r="R59" s="202"/>
      <c r="S59" s="202"/>
      <c r="T59" s="202"/>
      <c r="U59" s="81"/>
      <c r="V59" s="81"/>
      <c r="W59" s="81"/>
      <c r="X59" s="81"/>
      <c r="Y59" s="81"/>
      <c r="Z59" s="81"/>
      <c r="AA59" s="81"/>
      <c r="AB59" s="81"/>
      <c r="AC59" s="104"/>
    </row>
    <row r="60" spans="1:29" ht="21.2" customHeight="1" x14ac:dyDescent="0.2">
      <c r="A60" s="403" t="s">
        <v>34</v>
      </c>
      <c r="B60" s="404"/>
      <c r="C60" s="404"/>
      <c r="D60" s="404"/>
      <c r="E60" s="404"/>
      <c r="F60" s="404"/>
      <c r="G60" s="404"/>
      <c r="H60" s="404"/>
      <c r="I60" s="404"/>
      <c r="J60" s="404"/>
      <c r="K60" s="404"/>
      <c r="L60" s="404"/>
      <c r="M60" s="404"/>
      <c r="N60" s="404"/>
      <c r="O60" s="404"/>
      <c r="P60" s="404"/>
      <c r="Q60" s="404"/>
      <c r="R60" s="464" t="s">
        <v>32</v>
      </c>
      <c r="S60" s="464"/>
      <c r="T60" s="62" t="s">
        <v>11</v>
      </c>
    </row>
    <row r="61" spans="1:29" ht="16.7" customHeight="1" x14ac:dyDescent="0.2">
      <c r="A61" s="188"/>
      <c r="B61" s="189"/>
      <c r="C61" s="189"/>
      <c r="D61" s="189"/>
      <c r="E61" s="189"/>
      <c r="F61" s="189"/>
      <c r="G61" s="189"/>
      <c r="H61" s="189"/>
      <c r="I61" s="189"/>
      <c r="J61" s="189"/>
      <c r="K61" s="189"/>
      <c r="L61" s="189"/>
      <c r="M61" s="189"/>
      <c r="N61" s="189"/>
      <c r="O61" s="189"/>
      <c r="P61" s="189"/>
      <c r="Q61" s="189"/>
      <c r="R61" s="365"/>
      <c r="S61" s="366"/>
      <c r="T61" s="76"/>
    </row>
    <row r="62" spans="1:29" ht="16.7" customHeight="1" x14ac:dyDescent="0.2">
      <c r="A62" s="188"/>
      <c r="B62" s="189"/>
      <c r="C62" s="189"/>
      <c r="D62" s="189"/>
      <c r="E62" s="189"/>
      <c r="F62" s="189"/>
      <c r="G62" s="189"/>
      <c r="H62" s="189"/>
      <c r="I62" s="189"/>
      <c r="J62" s="189"/>
      <c r="K62" s="189"/>
      <c r="L62" s="189"/>
      <c r="M62" s="189"/>
      <c r="N62" s="189"/>
      <c r="O62" s="189"/>
      <c r="P62" s="189"/>
      <c r="Q62" s="189"/>
      <c r="R62" s="365"/>
      <c r="S62" s="366"/>
      <c r="T62" s="76"/>
    </row>
    <row r="63" spans="1:29" ht="16.7" customHeight="1" x14ac:dyDescent="0.2">
      <c r="A63" s="244"/>
      <c r="B63" s="245"/>
      <c r="C63" s="245"/>
      <c r="D63" s="245"/>
      <c r="E63" s="245"/>
      <c r="F63" s="245"/>
      <c r="G63" s="245"/>
      <c r="H63" s="245"/>
      <c r="I63" s="245"/>
      <c r="J63" s="245"/>
      <c r="K63" s="245"/>
      <c r="L63" s="245"/>
      <c r="M63" s="245"/>
      <c r="N63" s="245"/>
      <c r="O63" s="245"/>
      <c r="P63" s="245"/>
      <c r="Q63" s="245"/>
      <c r="R63" s="367"/>
      <c r="S63" s="368"/>
      <c r="T63" s="77"/>
    </row>
    <row r="64" spans="1:29" ht="16.7" customHeight="1" x14ac:dyDescent="0.2">
      <c r="A64" s="346"/>
      <c r="B64" s="222"/>
      <c r="C64" s="222"/>
      <c r="D64" s="222"/>
      <c r="E64" s="222"/>
      <c r="F64" s="222"/>
      <c r="G64" s="222"/>
      <c r="H64" s="222"/>
      <c r="I64" s="222"/>
      <c r="J64" s="222"/>
      <c r="K64" s="222"/>
      <c r="L64" s="222"/>
      <c r="M64" s="222"/>
      <c r="N64" s="222"/>
      <c r="O64" s="222"/>
      <c r="P64" s="222"/>
      <c r="Q64" s="222"/>
      <c r="R64" s="347"/>
      <c r="S64" s="348"/>
      <c r="T64" s="13"/>
    </row>
    <row r="65" spans="1:29" s="9" customFormat="1" ht="10.5" customHeight="1" x14ac:dyDescent="0.2">
      <c r="A65" s="202"/>
      <c r="B65" s="202"/>
      <c r="C65" s="202"/>
      <c r="D65" s="202"/>
      <c r="E65" s="202"/>
      <c r="F65" s="202"/>
      <c r="G65" s="202"/>
      <c r="H65" s="202"/>
      <c r="I65" s="202"/>
      <c r="J65" s="202"/>
      <c r="K65" s="202"/>
      <c r="L65" s="202"/>
      <c r="M65" s="202"/>
      <c r="N65" s="202"/>
      <c r="O65" s="202"/>
      <c r="P65" s="202"/>
      <c r="Q65" s="202"/>
      <c r="R65" s="202"/>
      <c r="S65" s="202"/>
      <c r="T65" s="202"/>
      <c r="U65" s="81"/>
      <c r="V65" s="81"/>
      <c r="W65" s="81"/>
      <c r="X65" s="81"/>
      <c r="Y65" s="81"/>
      <c r="Z65" s="81"/>
      <c r="AA65" s="81"/>
      <c r="AB65" s="81"/>
      <c r="AC65" s="104"/>
    </row>
    <row r="66" spans="1:29" ht="18.95" customHeight="1" x14ac:dyDescent="0.2">
      <c r="A66" s="403" t="s">
        <v>20</v>
      </c>
      <c r="B66" s="404"/>
      <c r="C66" s="404"/>
      <c r="D66" s="404"/>
      <c r="E66" s="404"/>
      <c r="F66" s="404"/>
      <c r="G66" s="404"/>
      <c r="H66" s="404"/>
      <c r="I66" s="404"/>
      <c r="J66" s="404"/>
      <c r="K66" s="404"/>
      <c r="L66" s="404"/>
      <c r="M66" s="404"/>
      <c r="N66" s="404"/>
      <c r="O66" s="404"/>
      <c r="P66" s="404"/>
      <c r="Q66" s="404"/>
      <c r="R66" s="404"/>
      <c r="S66" s="404"/>
      <c r="T66" s="18">
        <f>+T25+SUM(T29:T32)+SUM(T36:T37)+SUM(T50:T53)+T58+SUM(T43:T46)+SUM(T61:T64)</f>
        <v>0</v>
      </c>
    </row>
    <row r="67" spans="1:29" ht="18.2" customHeight="1" x14ac:dyDescent="0.2">
      <c r="A67" s="390" t="s">
        <v>5</v>
      </c>
      <c r="B67" s="393"/>
      <c r="C67" s="393"/>
      <c r="D67" s="393"/>
      <c r="E67" s="393"/>
      <c r="F67" s="393"/>
      <c r="G67" s="393"/>
      <c r="H67" s="364"/>
      <c r="I67" s="212"/>
      <c r="J67" s="212"/>
      <c r="K67" s="212"/>
      <c r="L67" s="212"/>
      <c r="M67" s="212"/>
      <c r="N67" s="212"/>
      <c r="O67" s="212"/>
      <c r="P67" s="212"/>
      <c r="Q67" s="212"/>
      <c r="R67" s="212"/>
      <c r="S67" s="212"/>
      <c r="T67" s="78"/>
    </row>
    <row r="68" spans="1:29" ht="15.95" customHeight="1" x14ac:dyDescent="0.2">
      <c r="A68" s="382" t="s">
        <v>19</v>
      </c>
      <c r="B68" s="395"/>
      <c r="C68" s="395"/>
      <c r="D68" s="395"/>
      <c r="E68" s="395"/>
      <c r="F68" s="395"/>
      <c r="G68" s="395"/>
      <c r="H68" s="188"/>
      <c r="I68" s="189"/>
      <c r="J68" s="189"/>
      <c r="K68" s="189"/>
      <c r="L68" s="189"/>
      <c r="M68" s="189"/>
      <c r="N68" s="189"/>
      <c r="O68" s="189"/>
      <c r="P68" s="189"/>
      <c r="Q68" s="189"/>
      <c r="R68" s="189"/>
      <c r="S68" s="189"/>
      <c r="T68" s="76"/>
    </row>
    <row r="69" spans="1:29" ht="18.95" customHeight="1" x14ac:dyDescent="0.2">
      <c r="A69" s="374" t="s">
        <v>39</v>
      </c>
      <c r="B69" s="395"/>
      <c r="C69" s="395"/>
      <c r="D69" s="395"/>
      <c r="E69" s="395"/>
      <c r="F69" s="395"/>
      <c r="G69" s="395"/>
      <c r="H69" s="395"/>
      <c r="I69" s="395"/>
      <c r="J69" s="395"/>
      <c r="K69" s="395"/>
      <c r="L69" s="395"/>
      <c r="M69" s="395"/>
      <c r="N69" s="395"/>
      <c r="O69" s="395"/>
      <c r="P69" s="395"/>
      <c r="Q69" s="395"/>
      <c r="R69" s="395"/>
      <c r="S69" s="395"/>
      <c r="T69" s="8">
        <f>+T66-SUM(T67:T68)</f>
        <v>0</v>
      </c>
    </row>
    <row r="70" spans="1:29" ht="10.7" customHeight="1" x14ac:dyDescent="0.2">
      <c r="A70" s="342"/>
      <c r="B70" s="343"/>
      <c r="C70" s="343"/>
      <c r="D70" s="343"/>
      <c r="E70" s="343"/>
      <c r="F70" s="343"/>
      <c r="G70" s="343"/>
      <c r="H70" s="343"/>
      <c r="I70" s="343"/>
      <c r="J70" s="343"/>
      <c r="K70" s="343"/>
      <c r="L70" s="343"/>
      <c r="M70" s="343"/>
      <c r="N70" s="344"/>
      <c r="O70" s="344"/>
      <c r="P70" s="344"/>
      <c r="Q70" s="344"/>
      <c r="R70" s="344"/>
      <c r="S70" s="344"/>
      <c r="T70" s="344"/>
    </row>
    <row r="71" spans="1:29" s="75" customFormat="1" ht="15.75" customHeight="1" x14ac:dyDescent="0.2">
      <c r="A71" s="66"/>
      <c r="B71" s="412" t="s">
        <v>54</v>
      </c>
      <c r="C71" s="412"/>
      <c r="D71" s="66"/>
      <c r="E71" s="465" t="s">
        <v>35</v>
      </c>
      <c r="F71" s="466"/>
      <c r="G71" s="466"/>
      <c r="H71" s="466"/>
      <c r="I71" s="466"/>
      <c r="J71" s="467"/>
      <c r="K71" s="70"/>
      <c r="L71" s="468" t="s">
        <v>84</v>
      </c>
      <c r="M71" s="468"/>
      <c r="N71" s="468"/>
      <c r="O71" s="468"/>
      <c r="P71" s="468"/>
      <c r="Q71" s="468"/>
      <c r="R71" s="468"/>
      <c r="S71" s="468"/>
      <c r="T71" s="468"/>
      <c r="U71" s="79"/>
      <c r="V71" s="79"/>
      <c r="W71" s="79"/>
      <c r="X71" s="79"/>
      <c r="Y71" s="79"/>
      <c r="Z71" s="79"/>
      <c r="AA71" s="79"/>
      <c r="AB71" s="79"/>
      <c r="AC71" s="105"/>
    </row>
    <row r="72" spans="1:29" s="75" customFormat="1" ht="15.75" customHeight="1" x14ac:dyDescent="0.2">
      <c r="A72" s="469" t="s">
        <v>82</v>
      </c>
      <c r="B72" s="469"/>
      <c r="C72" s="469"/>
      <c r="D72" s="469"/>
      <c r="E72" s="469"/>
      <c r="F72" s="331"/>
      <c r="G72" s="332"/>
      <c r="H72" s="332"/>
      <c r="I72" s="332"/>
      <c r="J72" s="333"/>
      <c r="K72" s="70"/>
      <c r="L72" s="72"/>
      <c r="M72" s="470" t="s">
        <v>83</v>
      </c>
      <c r="N72" s="471"/>
      <c r="O72" s="472"/>
      <c r="P72" s="337"/>
      <c r="Q72" s="338"/>
      <c r="R72" s="468" t="s">
        <v>85</v>
      </c>
      <c r="S72" s="468"/>
      <c r="T72" s="468"/>
      <c r="U72" s="79"/>
      <c r="V72" s="79"/>
      <c r="W72" s="79"/>
      <c r="X72" s="79"/>
      <c r="Y72" s="79"/>
      <c r="Z72" s="79"/>
      <c r="AA72" s="79"/>
      <c r="AB72" s="79"/>
      <c r="AC72" s="105"/>
    </row>
    <row r="73" spans="1:29" x14ac:dyDescent="0.2">
      <c r="A73" s="473" t="s">
        <v>23</v>
      </c>
      <c r="B73" s="474"/>
      <c r="C73" s="474"/>
      <c r="D73" s="475"/>
      <c r="E73" s="473" t="s">
        <v>41</v>
      </c>
      <c r="F73" s="476"/>
      <c r="G73" s="476"/>
      <c r="H73" s="476"/>
      <c r="I73" s="476"/>
      <c r="J73" s="477"/>
      <c r="K73" s="71"/>
      <c r="L73" s="478" t="s">
        <v>13</v>
      </c>
      <c r="M73" s="439"/>
      <c r="N73" s="439"/>
      <c r="O73" s="439"/>
      <c r="P73" s="439"/>
      <c r="Q73" s="439"/>
      <c r="R73" s="439"/>
      <c r="S73" s="439"/>
      <c r="T73" s="439"/>
    </row>
    <row r="74" spans="1:29" ht="29.25" customHeight="1" x14ac:dyDescent="0.2">
      <c r="A74" s="351"/>
      <c r="B74" s="352"/>
      <c r="C74" s="352"/>
      <c r="D74" s="352"/>
      <c r="E74" s="353"/>
      <c r="F74" s="354"/>
      <c r="G74" s="354"/>
      <c r="H74" s="354"/>
      <c r="I74" s="354"/>
      <c r="J74" s="355"/>
      <c r="K74" s="71"/>
      <c r="L74" s="356"/>
      <c r="M74" s="212"/>
      <c r="N74" s="212"/>
      <c r="O74" s="212"/>
      <c r="P74" s="212"/>
      <c r="Q74" s="212"/>
      <c r="R74" s="212"/>
      <c r="S74" s="212"/>
      <c r="T74" s="212"/>
    </row>
    <row r="75" spans="1:29" ht="29.25" customHeight="1" x14ac:dyDescent="0.2">
      <c r="A75" s="67"/>
      <c r="B75" s="68"/>
      <c r="C75" s="68"/>
      <c r="D75" s="68"/>
      <c r="E75" s="69"/>
      <c r="F75" s="69"/>
      <c r="G75" s="69"/>
      <c r="H75" s="69"/>
      <c r="I75" s="69"/>
      <c r="J75" s="69"/>
      <c r="K75" s="69"/>
      <c r="L75" s="69"/>
      <c r="M75" s="69"/>
      <c r="N75" s="69"/>
      <c r="O75" s="69"/>
      <c r="P75" s="69"/>
      <c r="Q75" s="69"/>
      <c r="R75" s="69"/>
      <c r="S75" s="69"/>
      <c r="T75" s="69"/>
    </row>
  </sheetData>
  <sheetProtection sheet="1" formatCells="0" formatColumns="0" formatRows="0" insertColumns="0" insertRows="0" insertHyperlinks="0" deleteColumns="0" deleteRows="0" sort="0" autoFilter="0" pivotTables="0"/>
  <mergeCells count="258">
    <mergeCell ref="A74:D74"/>
    <mergeCell ref="E74:J74"/>
    <mergeCell ref="L74:T74"/>
    <mergeCell ref="A72:E72"/>
    <mergeCell ref="F72:J72"/>
    <mergeCell ref="M72:O72"/>
    <mergeCell ref="P72:Q72"/>
    <mergeCell ref="R72:T72"/>
    <mergeCell ref="A73:D73"/>
    <mergeCell ref="E73:J73"/>
    <mergeCell ref="L73:T73"/>
    <mergeCell ref="A68:G68"/>
    <mergeCell ref="H68:S68"/>
    <mergeCell ref="A69:S69"/>
    <mergeCell ref="A70:T70"/>
    <mergeCell ref="B71:C71"/>
    <mergeCell ref="E71:J71"/>
    <mergeCell ref="L71:T71"/>
    <mergeCell ref="A64:Q64"/>
    <mergeCell ref="R64:S64"/>
    <mergeCell ref="A65:T65"/>
    <mergeCell ref="A66:S66"/>
    <mergeCell ref="A67:G67"/>
    <mergeCell ref="H67:S67"/>
    <mergeCell ref="A61:Q61"/>
    <mergeCell ref="R61:S61"/>
    <mergeCell ref="A62:Q62"/>
    <mergeCell ref="R62:S62"/>
    <mergeCell ref="A63:Q63"/>
    <mergeCell ref="R63:S63"/>
    <mergeCell ref="A58:N58"/>
    <mergeCell ref="O58:Q58"/>
    <mergeCell ref="R58:S58"/>
    <mergeCell ref="A59:T59"/>
    <mergeCell ref="A60:Q60"/>
    <mergeCell ref="R60:S60"/>
    <mergeCell ref="A54:T54"/>
    <mergeCell ref="A55:T55"/>
    <mergeCell ref="A56:T56"/>
    <mergeCell ref="A57:N57"/>
    <mergeCell ref="O57:Q57"/>
    <mergeCell ref="R57:S57"/>
    <mergeCell ref="A50:A53"/>
    <mergeCell ref="B50:D53"/>
    <mergeCell ref="E50:J50"/>
    <mergeCell ref="P50:Q50"/>
    <mergeCell ref="E51:J51"/>
    <mergeCell ref="P51:Q51"/>
    <mergeCell ref="E52:J52"/>
    <mergeCell ref="P52:Q52"/>
    <mergeCell ref="E53:J53"/>
    <mergeCell ref="P53:Q53"/>
    <mergeCell ref="A47:T47"/>
    <mergeCell ref="A48:H49"/>
    <mergeCell ref="I48:J48"/>
    <mergeCell ref="M48:S48"/>
    <mergeCell ref="T48:T49"/>
    <mergeCell ref="I49:J49"/>
    <mergeCell ref="M49:N49"/>
    <mergeCell ref="O49:Q49"/>
    <mergeCell ref="R49:S49"/>
    <mergeCell ref="A45:J45"/>
    <mergeCell ref="K45:L45"/>
    <mergeCell ref="M45:N45"/>
    <mergeCell ref="P45:Q45"/>
    <mergeCell ref="R45:S45"/>
    <mergeCell ref="A46:J46"/>
    <mergeCell ref="K46:L46"/>
    <mergeCell ref="M46:N46"/>
    <mergeCell ref="P46:Q46"/>
    <mergeCell ref="R46:S46"/>
    <mergeCell ref="A43:J43"/>
    <mergeCell ref="K43:L43"/>
    <mergeCell ref="M43:N43"/>
    <mergeCell ref="P43:Q43"/>
    <mergeCell ref="R43:S43"/>
    <mergeCell ref="A44:J44"/>
    <mergeCell ref="K44:L44"/>
    <mergeCell ref="M44:N44"/>
    <mergeCell ref="P44:Q44"/>
    <mergeCell ref="R44:S44"/>
    <mergeCell ref="A40:T40"/>
    <mergeCell ref="A41:J41"/>
    <mergeCell ref="K41:L41"/>
    <mergeCell ref="M41:Q41"/>
    <mergeCell ref="R41:S42"/>
    <mergeCell ref="T41:T42"/>
    <mergeCell ref="A42:J42"/>
    <mergeCell ref="K42:L42"/>
    <mergeCell ref="M42:N42"/>
    <mergeCell ref="P42:Q42"/>
    <mergeCell ref="A36:J36"/>
    <mergeCell ref="P36:Q36"/>
    <mergeCell ref="A37:J37"/>
    <mergeCell ref="P37:Q37"/>
    <mergeCell ref="A38:T38"/>
    <mergeCell ref="A39:T39"/>
    <mergeCell ref="A34:J35"/>
    <mergeCell ref="K34:K35"/>
    <mergeCell ref="L34:L35"/>
    <mergeCell ref="M34:S34"/>
    <mergeCell ref="T34:T35"/>
    <mergeCell ref="M35:N35"/>
    <mergeCell ref="O35:Q35"/>
    <mergeCell ref="R35:S35"/>
    <mergeCell ref="A32:C32"/>
    <mergeCell ref="D32:G32"/>
    <mergeCell ref="H32:N32"/>
    <mergeCell ref="O32:Q32"/>
    <mergeCell ref="R32:S32"/>
    <mergeCell ref="A33:T33"/>
    <mergeCell ref="A30:N30"/>
    <mergeCell ref="O30:Q30"/>
    <mergeCell ref="R30:S30"/>
    <mergeCell ref="A31:C31"/>
    <mergeCell ref="D31:G31"/>
    <mergeCell ref="H31:N31"/>
    <mergeCell ref="O31:Q31"/>
    <mergeCell ref="R31:S31"/>
    <mergeCell ref="A27:T27"/>
    <mergeCell ref="A28:N28"/>
    <mergeCell ref="O28:Q28"/>
    <mergeCell ref="R28:S28"/>
    <mergeCell ref="A29:N29"/>
    <mergeCell ref="O29:Q29"/>
    <mergeCell ref="R29:S29"/>
    <mergeCell ref="A25:K25"/>
    <mergeCell ref="L25:N25"/>
    <mergeCell ref="O25:Q25"/>
    <mergeCell ref="R25:S25"/>
    <mergeCell ref="A26:K26"/>
    <mergeCell ref="L26:N26"/>
    <mergeCell ref="O26:Q26"/>
    <mergeCell ref="R26:T26"/>
    <mergeCell ref="R23:S23"/>
    <mergeCell ref="A24:B24"/>
    <mergeCell ref="C24:D24"/>
    <mergeCell ref="E24:G24"/>
    <mergeCell ref="H24:J24"/>
    <mergeCell ref="L24:N24"/>
    <mergeCell ref="O24:Q24"/>
    <mergeCell ref="R24:S24"/>
    <mergeCell ref="A23:B23"/>
    <mergeCell ref="C23:D23"/>
    <mergeCell ref="E23:G23"/>
    <mergeCell ref="H23:J23"/>
    <mergeCell ref="L23:N23"/>
    <mergeCell ref="O23:Q23"/>
    <mergeCell ref="R21:S21"/>
    <mergeCell ref="A22:B22"/>
    <mergeCell ref="C22:D22"/>
    <mergeCell ref="E22:G22"/>
    <mergeCell ref="H22:J22"/>
    <mergeCell ref="L22:N22"/>
    <mergeCell ref="O22:Q22"/>
    <mergeCell ref="R22:S22"/>
    <mergeCell ref="A21:B21"/>
    <mergeCell ref="C21:D21"/>
    <mergeCell ref="E21:G21"/>
    <mergeCell ref="H21:J21"/>
    <mergeCell ref="L21:N21"/>
    <mergeCell ref="O21:Q21"/>
    <mergeCell ref="R19:S19"/>
    <mergeCell ref="A20:B20"/>
    <mergeCell ref="C20:D20"/>
    <mergeCell ref="E20:G20"/>
    <mergeCell ref="H20:J20"/>
    <mergeCell ref="L20:N20"/>
    <mergeCell ref="O20:Q20"/>
    <mergeCell ref="R20:S20"/>
    <mergeCell ref="A19:B19"/>
    <mergeCell ref="C19:D19"/>
    <mergeCell ref="E19:G19"/>
    <mergeCell ref="H19:J19"/>
    <mergeCell ref="L19:N19"/>
    <mergeCell ref="O19:Q19"/>
    <mergeCell ref="R17:S17"/>
    <mergeCell ref="A18:B18"/>
    <mergeCell ref="C18:D18"/>
    <mergeCell ref="E18:G18"/>
    <mergeCell ref="H18:J18"/>
    <mergeCell ref="L18:N18"/>
    <mergeCell ref="O18:Q18"/>
    <mergeCell ref="R18:S18"/>
    <mergeCell ref="A17:B17"/>
    <mergeCell ref="C17:D17"/>
    <mergeCell ref="E17:G17"/>
    <mergeCell ref="H17:J17"/>
    <mergeCell ref="L17:N17"/>
    <mergeCell ref="O17:Q17"/>
    <mergeCell ref="R15:S15"/>
    <mergeCell ref="A16:B16"/>
    <mergeCell ref="C16:D16"/>
    <mergeCell ref="E16:G16"/>
    <mergeCell ref="H16:J16"/>
    <mergeCell ref="L16:N16"/>
    <mergeCell ref="O16:Q16"/>
    <mergeCell ref="R16:S16"/>
    <mergeCell ref="A15:B15"/>
    <mergeCell ref="C15:D15"/>
    <mergeCell ref="E15:G15"/>
    <mergeCell ref="H15:J15"/>
    <mergeCell ref="L15:N15"/>
    <mergeCell ref="O15:Q15"/>
    <mergeCell ref="R13:S13"/>
    <mergeCell ref="A14:B14"/>
    <mergeCell ref="C14:D14"/>
    <mergeCell ref="E14:G14"/>
    <mergeCell ref="H14:J14"/>
    <mergeCell ref="L14:N14"/>
    <mergeCell ref="O14:Q14"/>
    <mergeCell ref="R14:S14"/>
    <mergeCell ref="A13:B13"/>
    <mergeCell ref="C13:D13"/>
    <mergeCell ref="E13:G13"/>
    <mergeCell ref="H13:J13"/>
    <mergeCell ref="L13:N13"/>
    <mergeCell ref="O13:Q13"/>
    <mergeCell ref="A12:B12"/>
    <mergeCell ref="C12:D12"/>
    <mergeCell ref="E12:G12"/>
    <mergeCell ref="H12:J12"/>
    <mergeCell ref="L12:N12"/>
    <mergeCell ref="O12:Q12"/>
    <mergeCell ref="A9:T9"/>
    <mergeCell ref="A10:T10"/>
    <mergeCell ref="A11:B11"/>
    <mergeCell ref="C11:D11"/>
    <mergeCell ref="E11:G11"/>
    <mergeCell ref="H11:J11"/>
    <mergeCell ref="L11:N11"/>
    <mergeCell ref="O11:Q11"/>
    <mergeCell ref="R11:S12"/>
    <mergeCell ref="T11:T12"/>
    <mergeCell ref="A7:B7"/>
    <mergeCell ref="C7:J7"/>
    <mergeCell ref="K7:L7"/>
    <mergeCell ref="M7:T7"/>
    <mergeCell ref="A8:E8"/>
    <mergeCell ref="F8:T8"/>
    <mergeCell ref="A5:D5"/>
    <mergeCell ref="E5:J5"/>
    <mergeCell ref="K5:L5"/>
    <mergeCell ref="M5:P5"/>
    <mergeCell ref="R5:S5"/>
    <mergeCell ref="A6:B6"/>
    <mergeCell ref="C6:J6"/>
    <mergeCell ref="K6:L6"/>
    <mergeCell ref="M6:T6"/>
    <mergeCell ref="A1:Q1"/>
    <mergeCell ref="S1:T1"/>
    <mergeCell ref="A2:T2"/>
    <mergeCell ref="A3:T3"/>
    <mergeCell ref="A4:B4"/>
    <mergeCell ref="C4:J4"/>
    <mergeCell ref="K4:L4"/>
    <mergeCell ref="M4:P4"/>
    <mergeCell ref="R4:S4"/>
  </mergeCells>
  <pageMargins left="0.7" right="0.7" top="0.78740157499999996" bottom="0.78740157499999996" header="0.3" footer="0.3"/>
  <pageSetup paperSize="9" scale="58" orientation="portrait" r:id="rId1"/>
  <headerFooter>
    <oddFooter xml:space="preserve">&amp;L&amp;7&amp;K9C9C9C© Copyright Sticos AS&amp;R&amp;7&amp;K9C9C9CUtskrift fra Sticos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76"/>
  <sheetViews>
    <sheetView showGridLines="0" zoomScaleNormal="100" workbookViewId="0">
      <selection activeCell="C4" sqref="C4:J4"/>
    </sheetView>
  </sheetViews>
  <sheetFormatPr baseColWidth="10" defaultColWidth="9.140625" defaultRowHeight="12.75" x14ac:dyDescent="0.2"/>
  <cols>
    <col min="1" max="1" width="3.42578125" style="6" customWidth="1"/>
    <col min="2" max="2" width="9.140625" style="6" customWidth="1"/>
    <col min="3" max="3" width="8.85546875" style="6" customWidth="1"/>
    <col min="4" max="4" width="3.85546875" style="6" customWidth="1"/>
    <col min="5" max="5" width="9.42578125" style="6" customWidth="1"/>
    <col min="6" max="6" width="5.5703125" style="6" customWidth="1"/>
    <col min="7" max="7" width="12" style="6" customWidth="1"/>
    <col min="8" max="8" width="12.5703125" style="6" customWidth="1"/>
    <col min="9" max="9" width="6.7109375" style="6" customWidth="1"/>
    <col min="10" max="10" width="6.42578125" style="6" customWidth="1"/>
    <col min="11" max="11" width="11" style="6" customWidth="1"/>
    <col min="12" max="12" width="9.85546875" style="6" customWidth="1"/>
    <col min="13" max="13" width="4.140625" style="6" customWidth="1"/>
    <col min="14" max="14" width="9.140625" style="6" customWidth="1"/>
    <col min="15" max="15" width="3.85546875" style="6" customWidth="1"/>
    <col min="16" max="16" width="4.42578125" style="6" customWidth="1"/>
    <col min="17" max="17" width="5.7109375" style="6" customWidth="1"/>
    <col min="18" max="18" width="3.5703125" style="6" customWidth="1"/>
    <col min="19" max="19" width="10.28515625" style="6" customWidth="1"/>
    <col min="20" max="20" width="12.85546875" style="6" customWidth="1"/>
    <col min="21" max="21" width="9.140625" style="28"/>
    <col min="22" max="22" width="12.85546875" style="28" customWidth="1"/>
    <col min="23" max="23" width="9.140625" style="41"/>
    <col min="24" max="16384" width="9.140625" style="6"/>
  </cols>
  <sheetData>
    <row r="1" spans="1:23" ht="24.95" customHeight="1" x14ac:dyDescent="0.2">
      <c r="A1" s="369" t="s">
        <v>6</v>
      </c>
      <c r="B1" s="369"/>
      <c r="C1" s="369"/>
      <c r="D1" s="369"/>
      <c r="E1" s="369"/>
      <c r="F1" s="369"/>
      <c r="G1" s="369"/>
      <c r="H1" s="369"/>
      <c r="I1" s="369"/>
      <c r="J1" s="369"/>
      <c r="K1" s="369"/>
      <c r="L1" s="369"/>
      <c r="M1" s="369"/>
      <c r="N1" s="369"/>
      <c r="O1" s="369"/>
      <c r="P1" s="369"/>
      <c r="Q1" s="369"/>
      <c r="R1" s="37"/>
      <c r="S1" s="370">
        <v>2018</v>
      </c>
      <c r="T1" s="370"/>
    </row>
    <row r="2" spans="1:23" ht="13.5" customHeight="1" x14ac:dyDescent="0.2">
      <c r="A2" s="371" t="s">
        <v>63</v>
      </c>
      <c r="B2" s="372"/>
      <c r="C2" s="372"/>
      <c r="D2" s="372"/>
      <c r="E2" s="372"/>
      <c r="F2" s="372"/>
      <c r="G2" s="372"/>
      <c r="H2" s="372"/>
      <c r="I2" s="372"/>
      <c r="J2" s="372"/>
      <c r="K2" s="372"/>
      <c r="L2" s="372"/>
      <c r="M2" s="372"/>
      <c r="N2" s="372"/>
      <c r="O2" s="372"/>
      <c r="P2" s="372"/>
      <c r="Q2" s="372"/>
      <c r="R2" s="372"/>
      <c r="S2" s="372"/>
      <c r="T2" s="372"/>
    </row>
    <row r="3" spans="1:23" ht="6.75" customHeight="1" x14ac:dyDescent="0.2">
      <c r="A3" s="373"/>
      <c r="B3" s="172"/>
      <c r="C3" s="157"/>
      <c r="D3" s="157"/>
      <c r="E3" s="157"/>
      <c r="F3" s="157"/>
      <c r="G3" s="157"/>
      <c r="H3" s="157"/>
      <c r="I3" s="157"/>
      <c r="J3" s="157"/>
      <c r="K3" s="172"/>
      <c r="L3" s="172"/>
      <c r="M3" s="172"/>
      <c r="N3" s="172"/>
      <c r="O3" s="172"/>
      <c r="P3" s="172"/>
      <c r="Q3" s="172"/>
      <c r="R3" s="172"/>
      <c r="S3" s="172"/>
      <c r="T3" s="157"/>
    </row>
    <row r="4" spans="1:23" ht="16.7" customHeight="1" x14ac:dyDescent="0.2">
      <c r="A4" s="374" t="s">
        <v>64</v>
      </c>
      <c r="B4" s="375"/>
      <c r="C4" s="346"/>
      <c r="D4" s="346"/>
      <c r="E4" s="376"/>
      <c r="F4" s="376"/>
      <c r="G4" s="376"/>
      <c r="H4" s="376"/>
      <c r="I4" s="376"/>
      <c r="J4" s="376"/>
      <c r="K4" s="377" t="s">
        <v>33</v>
      </c>
      <c r="L4" s="378"/>
      <c r="M4" s="379"/>
      <c r="N4" s="379"/>
      <c r="O4" s="379"/>
      <c r="P4" s="379"/>
      <c r="Q4" s="33" t="s">
        <v>0</v>
      </c>
      <c r="R4" s="380"/>
      <c r="S4" s="381"/>
      <c r="T4" s="64" t="s">
        <v>77</v>
      </c>
    </row>
    <row r="5" spans="1:23" ht="16.7" customHeight="1" x14ac:dyDescent="0.2">
      <c r="A5" s="374" t="s">
        <v>60</v>
      </c>
      <c r="B5" s="382"/>
      <c r="C5" s="390"/>
      <c r="D5" s="391"/>
      <c r="E5" s="331"/>
      <c r="F5" s="332"/>
      <c r="G5" s="332"/>
      <c r="H5" s="332"/>
      <c r="I5" s="332"/>
      <c r="J5" s="333"/>
      <c r="K5" s="377" t="s">
        <v>56</v>
      </c>
      <c r="L5" s="378"/>
      <c r="M5" s="379"/>
      <c r="N5" s="379"/>
      <c r="O5" s="379"/>
      <c r="P5" s="379"/>
      <c r="Q5" s="33" t="s">
        <v>0</v>
      </c>
      <c r="R5" s="380"/>
      <c r="S5" s="381"/>
      <c r="T5" s="34">
        <f>IF(OR(V5&gt;500,V5&lt;0),0,+V5+V7)</f>
        <v>0</v>
      </c>
      <c r="U5" s="29" t="s">
        <v>69</v>
      </c>
      <c r="V5" s="51">
        <f>_xlfn.DAYS(M5,M4)</f>
        <v>0</v>
      </c>
      <c r="W5" s="40"/>
    </row>
    <row r="6" spans="1:23" ht="16.7" customHeight="1" x14ac:dyDescent="0.2">
      <c r="A6" s="374" t="s">
        <v>51</v>
      </c>
      <c r="B6" s="382"/>
      <c r="C6" s="188"/>
      <c r="D6" s="188"/>
      <c r="E6" s="364"/>
      <c r="F6" s="364"/>
      <c r="G6" s="364"/>
      <c r="H6" s="364"/>
      <c r="I6" s="364"/>
      <c r="J6" s="364"/>
      <c r="K6" s="374" t="s">
        <v>50</v>
      </c>
      <c r="L6" s="382"/>
      <c r="M6" s="383"/>
      <c r="N6" s="383"/>
      <c r="O6" s="383"/>
      <c r="P6" s="383"/>
      <c r="Q6" s="383"/>
      <c r="R6" s="383"/>
      <c r="S6" s="383"/>
      <c r="T6" s="384"/>
      <c r="U6" s="28" t="s">
        <v>70</v>
      </c>
      <c r="V6" s="30">
        <f>IF(V7&gt;=6,1,0)</f>
        <v>0</v>
      </c>
    </row>
    <row r="7" spans="1:23" ht="16.7" customHeight="1" x14ac:dyDescent="0.2">
      <c r="A7" s="374" t="s">
        <v>81</v>
      </c>
      <c r="B7" s="382"/>
      <c r="C7" s="188"/>
      <c r="D7" s="188"/>
      <c r="E7" s="188"/>
      <c r="F7" s="188"/>
      <c r="G7" s="188"/>
      <c r="H7" s="188"/>
      <c r="I7" s="188"/>
      <c r="J7" s="188"/>
      <c r="K7" s="374" t="s">
        <v>7</v>
      </c>
      <c r="L7" s="382"/>
      <c r="M7" s="383"/>
      <c r="N7" s="383"/>
      <c r="O7" s="383"/>
      <c r="P7" s="383"/>
      <c r="Q7" s="383"/>
      <c r="R7" s="383"/>
      <c r="S7" s="383"/>
      <c r="T7" s="384"/>
      <c r="U7" s="28" t="s">
        <v>70</v>
      </c>
      <c r="V7" s="30">
        <f>IF(V8&gt;=6,1,0)</f>
        <v>0</v>
      </c>
    </row>
    <row r="8" spans="1:23" ht="16.7" customHeight="1" x14ac:dyDescent="0.2">
      <c r="A8" s="385" t="s">
        <v>62</v>
      </c>
      <c r="B8" s="344"/>
      <c r="C8" s="344"/>
      <c r="D8" s="344"/>
      <c r="E8" s="386"/>
      <c r="F8" s="387"/>
      <c r="G8" s="388"/>
      <c r="H8" s="388"/>
      <c r="I8" s="388"/>
      <c r="J8" s="388"/>
      <c r="K8" s="388"/>
      <c r="L8" s="388"/>
      <c r="M8" s="388"/>
      <c r="N8" s="388"/>
      <c r="O8" s="388"/>
      <c r="P8" s="388"/>
      <c r="Q8" s="388"/>
      <c r="R8" s="388"/>
      <c r="S8" s="388"/>
      <c r="T8" s="389"/>
      <c r="V8" s="31">
        <f>(+R5-R4)*24</f>
        <v>0</v>
      </c>
      <c r="W8" s="42"/>
    </row>
    <row r="9" spans="1:23" ht="12.95" customHeight="1" x14ac:dyDescent="0.2">
      <c r="A9" s="342"/>
      <c r="B9" s="344"/>
      <c r="C9" s="344"/>
      <c r="D9" s="344"/>
      <c r="E9" s="344"/>
      <c r="F9" s="344"/>
      <c r="G9" s="344"/>
      <c r="H9" s="344"/>
      <c r="I9" s="344"/>
      <c r="J9" s="344"/>
      <c r="K9" s="344"/>
      <c r="L9" s="344"/>
      <c r="M9" s="344"/>
      <c r="N9" s="344"/>
      <c r="O9" s="344"/>
      <c r="P9" s="344"/>
      <c r="Q9" s="344"/>
      <c r="R9" s="344"/>
      <c r="S9" s="344"/>
      <c r="T9" s="344"/>
    </row>
    <row r="10" spans="1:23" ht="20.45" customHeight="1" x14ac:dyDescent="0.2">
      <c r="A10" s="374" t="s">
        <v>53</v>
      </c>
      <c r="B10" s="395"/>
      <c r="C10" s="395"/>
      <c r="D10" s="395"/>
      <c r="E10" s="395"/>
      <c r="F10" s="395"/>
      <c r="G10" s="395"/>
      <c r="H10" s="395"/>
      <c r="I10" s="395"/>
      <c r="J10" s="395"/>
      <c r="K10" s="395"/>
      <c r="L10" s="395"/>
      <c r="M10" s="395"/>
      <c r="N10" s="395"/>
      <c r="O10" s="395"/>
      <c r="P10" s="395"/>
      <c r="Q10" s="395"/>
      <c r="R10" s="395"/>
      <c r="S10" s="395"/>
      <c r="T10" s="395"/>
    </row>
    <row r="11" spans="1:23" ht="15.2" customHeight="1" x14ac:dyDescent="0.2">
      <c r="A11" s="396" t="s">
        <v>45</v>
      </c>
      <c r="B11" s="397"/>
      <c r="C11" s="396" t="s">
        <v>29</v>
      </c>
      <c r="D11" s="397"/>
      <c r="E11" s="398"/>
      <c r="F11" s="397"/>
      <c r="G11" s="397"/>
      <c r="H11" s="398" t="s">
        <v>27</v>
      </c>
      <c r="I11" s="397"/>
      <c r="J11" s="397"/>
      <c r="K11" s="27" t="s">
        <v>45</v>
      </c>
      <c r="L11" s="396" t="s">
        <v>58</v>
      </c>
      <c r="M11" s="397"/>
      <c r="N11" s="397"/>
      <c r="O11" s="396" t="s">
        <v>47</v>
      </c>
      <c r="P11" s="397"/>
      <c r="Q11" s="397"/>
      <c r="R11" s="399" t="s">
        <v>32</v>
      </c>
      <c r="S11" s="400"/>
      <c r="T11" s="396" t="s">
        <v>11</v>
      </c>
    </row>
    <row r="12" spans="1:23" ht="15.2" customHeight="1" x14ac:dyDescent="0.2">
      <c r="A12" s="392" t="s">
        <v>23</v>
      </c>
      <c r="B12" s="393"/>
      <c r="C12" s="394" t="s">
        <v>10</v>
      </c>
      <c r="D12" s="393"/>
      <c r="E12" s="394" t="s">
        <v>16</v>
      </c>
      <c r="F12" s="393"/>
      <c r="G12" s="393"/>
      <c r="H12" s="394" t="s">
        <v>22</v>
      </c>
      <c r="I12" s="393"/>
      <c r="J12" s="393"/>
      <c r="K12" s="25" t="s">
        <v>28</v>
      </c>
      <c r="L12" s="392" t="s">
        <v>44</v>
      </c>
      <c r="M12" s="393"/>
      <c r="N12" s="393"/>
      <c r="O12" s="392" t="s">
        <v>25</v>
      </c>
      <c r="P12" s="393"/>
      <c r="Q12" s="393"/>
      <c r="R12" s="401"/>
      <c r="S12" s="402"/>
      <c r="T12" s="392"/>
    </row>
    <row r="13" spans="1:23" ht="16.7" customHeight="1" x14ac:dyDescent="0.2">
      <c r="A13" s="184"/>
      <c r="B13" s="185"/>
      <c r="C13" s="186"/>
      <c r="D13" s="187"/>
      <c r="E13" s="188"/>
      <c r="F13" s="189"/>
      <c r="G13" s="189"/>
      <c r="H13" s="188"/>
      <c r="I13" s="189"/>
      <c r="J13" s="189"/>
      <c r="K13" s="26"/>
      <c r="L13" s="188"/>
      <c r="M13" s="189"/>
      <c r="N13" s="189"/>
      <c r="O13" s="190"/>
      <c r="P13" s="191"/>
      <c r="Q13" s="191"/>
      <c r="R13" s="182"/>
      <c r="S13" s="183"/>
      <c r="T13" s="21"/>
    </row>
    <row r="14" spans="1:23" ht="16.7" customHeight="1" x14ac:dyDescent="0.2">
      <c r="A14" s="184"/>
      <c r="B14" s="185"/>
      <c r="C14" s="186"/>
      <c r="D14" s="187"/>
      <c r="E14" s="188"/>
      <c r="F14" s="189"/>
      <c r="G14" s="189"/>
      <c r="H14" s="188"/>
      <c r="I14" s="189"/>
      <c r="J14" s="189"/>
      <c r="K14" s="26"/>
      <c r="L14" s="188"/>
      <c r="M14" s="189"/>
      <c r="N14" s="189"/>
      <c r="O14" s="190"/>
      <c r="P14" s="191"/>
      <c r="Q14" s="191"/>
      <c r="R14" s="182"/>
      <c r="S14" s="183"/>
      <c r="T14" s="21"/>
    </row>
    <row r="15" spans="1:23" ht="18.2" customHeight="1" x14ac:dyDescent="0.2">
      <c r="A15" s="184"/>
      <c r="B15" s="185"/>
      <c r="C15" s="186"/>
      <c r="D15" s="187"/>
      <c r="E15" s="188"/>
      <c r="F15" s="189"/>
      <c r="G15" s="189"/>
      <c r="H15" s="188"/>
      <c r="I15" s="189"/>
      <c r="J15" s="189"/>
      <c r="K15" s="26"/>
      <c r="L15" s="188"/>
      <c r="M15" s="189"/>
      <c r="N15" s="189"/>
      <c r="O15" s="190"/>
      <c r="P15" s="191"/>
      <c r="Q15" s="191"/>
      <c r="R15" s="182"/>
      <c r="S15" s="183"/>
      <c r="T15" s="21"/>
    </row>
    <row r="16" spans="1:23" ht="18.2" customHeight="1" x14ac:dyDescent="0.2">
      <c r="A16" s="184"/>
      <c r="B16" s="185"/>
      <c r="C16" s="186"/>
      <c r="D16" s="187"/>
      <c r="E16" s="188"/>
      <c r="F16" s="189"/>
      <c r="G16" s="189"/>
      <c r="H16" s="188"/>
      <c r="I16" s="189"/>
      <c r="J16" s="189"/>
      <c r="K16" s="26"/>
      <c r="L16" s="188"/>
      <c r="M16" s="189"/>
      <c r="N16" s="189"/>
      <c r="O16" s="190"/>
      <c r="P16" s="191"/>
      <c r="Q16" s="191"/>
      <c r="R16" s="182"/>
      <c r="S16" s="183"/>
      <c r="T16" s="21"/>
    </row>
    <row r="17" spans="1:23" ht="18.2" customHeight="1" x14ac:dyDescent="0.2">
      <c r="A17" s="184"/>
      <c r="B17" s="185"/>
      <c r="C17" s="186"/>
      <c r="D17" s="187"/>
      <c r="E17" s="188"/>
      <c r="F17" s="189"/>
      <c r="G17" s="189"/>
      <c r="H17" s="188"/>
      <c r="I17" s="189"/>
      <c r="J17" s="189"/>
      <c r="K17" s="26"/>
      <c r="L17" s="188"/>
      <c r="M17" s="189"/>
      <c r="N17" s="189"/>
      <c r="O17" s="190"/>
      <c r="P17" s="191"/>
      <c r="Q17" s="191"/>
      <c r="R17" s="182"/>
      <c r="S17" s="183"/>
      <c r="T17" s="21"/>
    </row>
    <row r="18" spans="1:23" ht="16.7" customHeight="1" x14ac:dyDescent="0.2">
      <c r="A18" s="184"/>
      <c r="B18" s="185"/>
      <c r="C18" s="186"/>
      <c r="D18" s="187"/>
      <c r="E18" s="188"/>
      <c r="F18" s="189"/>
      <c r="G18" s="189"/>
      <c r="H18" s="188"/>
      <c r="I18" s="189"/>
      <c r="J18" s="189"/>
      <c r="K18" s="26"/>
      <c r="L18" s="188"/>
      <c r="M18" s="189"/>
      <c r="N18" s="189"/>
      <c r="O18" s="190"/>
      <c r="P18" s="191"/>
      <c r="Q18" s="191"/>
      <c r="R18" s="182"/>
      <c r="S18" s="183"/>
      <c r="T18" s="21"/>
    </row>
    <row r="19" spans="1:23" ht="16.7" customHeight="1" x14ac:dyDescent="0.2">
      <c r="A19" s="192"/>
      <c r="B19" s="193"/>
      <c r="C19" s="194"/>
      <c r="D19" s="195"/>
      <c r="E19" s="196"/>
      <c r="F19" s="197"/>
      <c r="G19" s="198"/>
      <c r="H19" s="196"/>
      <c r="I19" s="197"/>
      <c r="J19" s="198"/>
      <c r="K19" s="26"/>
      <c r="L19" s="196"/>
      <c r="M19" s="197"/>
      <c r="N19" s="198"/>
      <c r="O19" s="199"/>
      <c r="P19" s="200"/>
      <c r="Q19" s="201"/>
      <c r="R19" s="182"/>
      <c r="S19" s="183"/>
      <c r="T19" s="21"/>
    </row>
    <row r="20" spans="1:23" ht="18.2" customHeight="1" x14ac:dyDescent="0.2">
      <c r="A20" s="192"/>
      <c r="B20" s="193"/>
      <c r="C20" s="194"/>
      <c r="D20" s="195"/>
      <c r="E20" s="196"/>
      <c r="F20" s="197"/>
      <c r="G20" s="198"/>
      <c r="H20" s="196"/>
      <c r="I20" s="197"/>
      <c r="J20" s="198"/>
      <c r="K20" s="26"/>
      <c r="L20" s="196"/>
      <c r="M20" s="197"/>
      <c r="N20" s="198"/>
      <c r="O20" s="199"/>
      <c r="P20" s="200"/>
      <c r="Q20" s="201"/>
      <c r="R20" s="182"/>
      <c r="S20" s="183"/>
      <c r="T20" s="21"/>
    </row>
    <row r="21" spans="1:23" ht="16.7" customHeight="1" x14ac:dyDescent="0.2">
      <c r="A21" s="184"/>
      <c r="B21" s="185"/>
      <c r="C21" s="186"/>
      <c r="D21" s="187"/>
      <c r="E21" s="188"/>
      <c r="F21" s="189"/>
      <c r="G21" s="189"/>
      <c r="H21" s="188"/>
      <c r="I21" s="189"/>
      <c r="J21" s="189"/>
      <c r="K21" s="26"/>
      <c r="L21" s="188"/>
      <c r="M21" s="189"/>
      <c r="N21" s="189"/>
      <c r="O21" s="190"/>
      <c r="P21" s="191"/>
      <c r="Q21" s="191"/>
      <c r="R21" s="182"/>
      <c r="S21" s="183"/>
      <c r="T21" s="21"/>
    </row>
    <row r="22" spans="1:23" ht="16.7" customHeight="1" x14ac:dyDescent="0.2">
      <c r="A22" s="184"/>
      <c r="B22" s="185"/>
      <c r="C22" s="186"/>
      <c r="D22" s="187"/>
      <c r="E22" s="188"/>
      <c r="F22" s="189"/>
      <c r="G22" s="189"/>
      <c r="H22" s="188"/>
      <c r="I22" s="189"/>
      <c r="J22" s="189"/>
      <c r="K22" s="26"/>
      <c r="L22" s="188"/>
      <c r="M22" s="189"/>
      <c r="N22" s="189"/>
      <c r="O22" s="190"/>
      <c r="P22" s="191"/>
      <c r="Q22" s="191"/>
      <c r="R22" s="182"/>
      <c r="S22" s="183"/>
      <c r="T22" s="21"/>
    </row>
    <row r="23" spans="1:23" ht="16.7" customHeight="1" x14ac:dyDescent="0.2">
      <c r="A23" s="184"/>
      <c r="B23" s="185"/>
      <c r="C23" s="186"/>
      <c r="D23" s="187"/>
      <c r="E23" s="188"/>
      <c r="F23" s="189"/>
      <c r="G23" s="189"/>
      <c r="H23" s="188"/>
      <c r="I23" s="189"/>
      <c r="J23" s="189"/>
      <c r="K23" s="26"/>
      <c r="L23" s="188"/>
      <c r="M23" s="189"/>
      <c r="N23" s="189"/>
      <c r="O23" s="190"/>
      <c r="P23" s="191"/>
      <c r="Q23" s="191"/>
      <c r="R23" s="182"/>
      <c r="S23" s="183"/>
      <c r="T23" s="21"/>
    </row>
    <row r="24" spans="1:23" ht="16.7" customHeight="1" x14ac:dyDescent="0.2">
      <c r="A24" s="184"/>
      <c r="B24" s="185"/>
      <c r="C24" s="186"/>
      <c r="D24" s="187"/>
      <c r="E24" s="188"/>
      <c r="F24" s="189"/>
      <c r="G24" s="189"/>
      <c r="H24" s="188"/>
      <c r="I24" s="189"/>
      <c r="J24" s="189"/>
      <c r="K24" s="26"/>
      <c r="L24" s="188"/>
      <c r="M24" s="189"/>
      <c r="N24" s="189"/>
      <c r="O24" s="190"/>
      <c r="P24" s="191"/>
      <c r="Q24" s="191"/>
      <c r="R24" s="182"/>
      <c r="S24" s="183"/>
      <c r="T24" s="21"/>
    </row>
    <row r="25" spans="1:23" ht="16.7" customHeight="1" x14ac:dyDescent="0.2">
      <c r="A25" s="408"/>
      <c r="B25" s="397"/>
      <c r="C25" s="397"/>
      <c r="D25" s="397"/>
      <c r="E25" s="397"/>
      <c r="F25" s="397"/>
      <c r="G25" s="397"/>
      <c r="H25" s="397"/>
      <c r="I25" s="397"/>
      <c r="J25" s="397"/>
      <c r="K25" s="397"/>
      <c r="L25" s="409" t="s">
        <v>15</v>
      </c>
      <c r="M25" s="343"/>
      <c r="N25" s="343"/>
      <c r="O25" s="217">
        <f>SUM(O12:Q24)</f>
        <v>0</v>
      </c>
      <c r="P25" s="218"/>
      <c r="Q25" s="218"/>
      <c r="R25" s="410" t="s">
        <v>15</v>
      </c>
      <c r="S25" s="411"/>
      <c r="T25" s="10">
        <f>SUM(T12:T24)</f>
        <v>0</v>
      </c>
    </row>
    <row r="26" spans="1:23" ht="16.7" customHeight="1" x14ac:dyDescent="0.2">
      <c r="A26" s="412"/>
      <c r="B26" s="404"/>
      <c r="C26" s="404"/>
      <c r="D26" s="404"/>
      <c r="E26" s="404"/>
      <c r="F26" s="404"/>
      <c r="G26" s="404"/>
      <c r="H26" s="404"/>
      <c r="I26" s="404"/>
      <c r="J26" s="404"/>
      <c r="K26" s="404"/>
      <c r="L26" s="403" t="s">
        <v>18</v>
      </c>
      <c r="M26" s="404"/>
      <c r="N26" s="404"/>
      <c r="O26" s="221"/>
      <c r="P26" s="222"/>
      <c r="Q26" s="222"/>
      <c r="R26" s="223"/>
      <c r="S26" s="224"/>
      <c r="T26" s="225"/>
    </row>
    <row r="27" spans="1:23" s="9" customFormat="1" ht="10.5" customHeight="1" x14ac:dyDescent="0.2">
      <c r="A27" s="202"/>
      <c r="B27" s="202"/>
      <c r="C27" s="202"/>
      <c r="D27" s="202"/>
      <c r="E27" s="202"/>
      <c r="F27" s="202"/>
      <c r="G27" s="202"/>
      <c r="H27" s="202"/>
      <c r="I27" s="202"/>
      <c r="J27" s="202"/>
      <c r="K27" s="202"/>
      <c r="L27" s="202"/>
      <c r="M27" s="202"/>
      <c r="N27" s="202"/>
      <c r="O27" s="202"/>
      <c r="P27" s="202"/>
      <c r="Q27" s="202"/>
      <c r="R27" s="202"/>
      <c r="S27" s="202"/>
      <c r="T27" s="202"/>
      <c r="U27" s="35"/>
      <c r="V27" s="35"/>
      <c r="W27" s="53"/>
    </row>
    <row r="28" spans="1:23" ht="19.7" customHeight="1" x14ac:dyDescent="0.2">
      <c r="A28" s="403" t="s">
        <v>52</v>
      </c>
      <c r="B28" s="404"/>
      <c r="C28" s="404"/>
      <c r="D28" s="404"/>
      <c r="E28" s="404"/>
      <c r="F28" s="404"/>
      <c r="G28" s="404"/>
      <c r="H28" s="404"/>
      <c r="I28" s="404"/>
      <c r="J28" s="404"/>
      <c r="K28" s="404"/>
      <c r="L28" s="404"/>
      <c r="M28" s="404"/>
      <c r="N28" s="404"/>
      <c r="O28" s="405" t="s">
        <v>2</v>
      </c>
      <c r="P28" s="404"/>
      <c r="Q28" s="404"/>
      <c r="R28" s="406" t="s">
        <v>49</v>
      </c>
      <c r="S28" s="407"/>
      <c r="T28" s="19" t="s">
        <v>11</v>
      </c>
    </row>
    <row r="29" spans="1:23" ht="15.95" customHeight="1" x14ac:dyDescent="0.2">
      <c r="A29" s="390" t="s">
        <v>75</v>
      </c>
      <c r="B29" s="393"/>
      <c r="C29" s="393"/>
      <c r="D29" s="393"/>
      <c r="E29" s="393"/>
      <c r="F29" s="393"/>
      <c r="G29" s="393"/>
      <c r="H29" s="393"/>
      <c r="I29" s="393"/>
      <c r="J29" s="393"/>
      <c r="K29" s="393"/>
      <c r="L29" s="393"/>
      <c r="M29" s="393"/>
      <c r="N29" s="393"/>
      <c r="O29" s="211"/>
      <c r="P29" s="212"/>
      <c r="Q29" s="212"/>
      <c r="R29" s="213"/>
      <c r="S29" s="214"/>
      <c r="T29" s="11">
        <f>+O29*R29</f>
        <v>0</v>
      </c>
    </row>
    <row r="30" spans="1:23" ht="15.95" customHeight="1" x14ac:dyDescent="0.2">
      <c r="A30" s="382" t="s">
        <v>76</v>
      </c>
      <c r="B30" s="395"/>
      <c r="C30" s="395"/>
      <c r="D30" s="395"/>
      <c r="E30" s="395"/>
      <c r="F30" s="395"/>
      <c r="G30" s="395"/>
      <c r="H30" s="395"/>
      <c r="I30" s="395"/>
      <c r="J30" s="395"/>
      <c r="K30" s="395"/>
      <c r="L30" s="395"/>
      <c r="M30" s="395"/>
      <c r="N30" s="395"/>
      <c r="O30" s="211"/>
      <c r="P30" s="212"/>
      <c r="Q30" s="212"/>
      <c r="R30" s="213"/>
      <c r="S30" s="214"/>
      <c r="T30" s="11">
        <f>+O30*R30</f>
        <v>0</v>
      </c>
    </row>
    <row r="31" spans="1:23" ht="15.95" customHeight="1" x14ac:dyDescent="0.2">
      <c r="A31" s="417" t="s">
        <v>57</v>
      </c>
      <c r="B31" s="418"/>
      <c r="C31" s="418"/>
      <c r="D31" s="419" t="s">
        <v>12</v>
      </c>
      <c r="E31" s="343"/>
      <c r="F31" s="343"/>
      <c r="G31" s="343"/>
      <c r="H31" s="244"/>
      <c r="I31" s="245"/>
      <c r="J31" s="245"/>
      <c r="K31" s="245"/>
      <c r="L31" s="245"/>
      <c r="M31" s="245"/>
      <c r="N31" s="245"/>
      <c r="O31" s="246"/>
      <c r="P31" s="245"/>
      <c r="Q31" s="245"/>
      <c r="R31" s="247">
        <v>1</v>
      </c>
      <c r="S31" s="248"/>
      <c r="T31" s="12">
        <f>+O31*R31</f>
        <v>0</v>
      </c>
    </row>
    <row r="32" spans="1:23" ht="15.95" customHeight="1" x14ac:dyDescent="0.2">
      <c r="A32" s="413" t="s">
        <v>8</v>
      </c>
      <c r="B32" s="414"/>
      <c r="C32" s="414"/>
      <c r="D32" s="415" t="s">
        <v>72</v>
      </c>
      <c r="E32" s="415"/>
      <c r="F32" s="415"/>
      <c r="G32" s="416"/>
      <c r="H32" s="232"/>
      <c r="I32" s="233"/>
      <c r="J32" s="233"/>
      <c r="K32" s="233"/>
      <c r="L32" s="233"/>
      <c r="M32" s="233"/>
      <c r="N32" s="234"/>
      <c r="O32" s="221"/>
      <c r="P32" s="222"/>
      <c r="Q32" s="222"/>
      <c r="R32" s="235"/>
      <c r="S32" s="236"/>
      <c r="T32" s="14">
        <f>+O32*R32</f>
        <v>0</v>
      </c>
    </row>
    <row r="33" spans="1:23" s="9" customFormat="1" ht="10.5" customHeight="1" x14ac:dyDescent="0.2">
      <c r="A33" s="237"/>
      <c r="B33" s="237"/>
      <c r="C33" s="237"/>
      <c r="D33" s="237"/>
      <c r="E33" s="237"/>
      <c r="F33" s="237"/>
      <c r="G33" s="237"/>
      <c r="H33" s="237"/>
      <c r="I33" s="237"/>
      <c r="J33" s="237"/>
      <c r="K33" s="237"/>
      <c r="L33" s="237"/>
      <c r="M33" s="237"/>
      <c r="N33" s="237"/>
      <c r="O33" s="237"/>
      <c r="P33" s="237"/>
      <c r="Q33" s="237"/>
      <c r="R33" s="237"/>
      <c r="S33" s="237"/>
      <c r="T33" s="237"/>
      <c r="U33" s="35"/>
      <c r="V33" s="35"/>
      <c r="W33" s="53"/>
    </row>
    <row r="34" spans="1:23" ht="15.2" customHeight="1" x14ac:dyDescent="0.2">
      <c r="A34" s="422" t="s">
        <v>48</v>
      </c>
      <c r="B34" s="409"/>
      <c r="C34" s="409"/>
      <c r="D34" s="409"/>
      <c r="E34" s="409"/>
      <c r="F34" s="409"/>
      <c r="G34" s="409"/>
      <c r="H34" s="409"/>
      <c r="I34" s="409"/>
      <c r="J34" s="423"/>
      <c r="K34" s="427" t="s">
        <v>46</v>
      </c>
      <c r="L34" s="429" t="s">
        <v>49</v>
      </c>
      <c r="M34" s="405" t="s">
        <v>43</v>
      </c>
      <c r="N34" s="405"/>
      <c r="O34" s="405"/>
      <c r="P34" s="405"/>
      <c r="Q34" s="405"/>
      <c r="R34" s="405"/>
      <c r="S34" s="406"/>
      <c r="T34" s="405" t="s">
        <v>11</v>
      </c>
    </row>
    <row r="35" spans="1:23" ht="15.2" customHeight="1" x14ac:dyDescent="0.2">
      <c r="A35" s="424"/>
      <c r="B35" s="425"/>
      <c r="C35" s="425"/>
      <c r="D35" s="425"/>
      <c r="E35" s="425"/>
      <c r="F35" s="425"/>
      <c r="G35" s="425"/>
      <c r="H35" s="425"/>
      <c r="I35" s="425"/>
      <c r="J35" s="426"/>
      <c r="K35" s="428"/>
      <c r="L35" s="430"/>
      <c r="M35" s="431" t="s">
        <v>36</v>
      </c>
      <c r="N35" s="432"/>
      <c r="O35" s="433" t="s">
        <v>24</v>
      </c>
      <c r="P35" s="434"/>
      <c r="Q35" s="435"/>
      <c r="R35" s="436" t="s">
        <v>26</v>
      </c>
      <c r="S35" s="437"/>
      <c r="T35" s="404"/>
    </row>
    <row r="36" spans="1:23" ht="15.95" customHeight="1" x14ac:dyDescent="0.2">
      <c r="A36" s="375" t="s">
        <v>73</v>
      </c>
      <c r="B36" s="420"/>
      <c r="C36" s="420"/>
      <c r="D36" s="420"/>
      <c r="E36" s="420"/>
      <c r="F36" s="420"/>
      <c r="G36" s="420"/>
      <c r="H36" s="420"/>
      <c r="I36" s="420"/>
      <c r="J36" s="420"/>
      <c r="K36" s="32">
        <f>IF(V5=0,IF(V8&lt;12,IF(V8&gt;=6,1,0),0),0)</f>
        <v>0</v>
      </c>
      <c r="L36" s="57">
        <v>289</v>
      </c>
      <c r="M36" s="44"/>
      <c r="N36" s="54">
        <f>IF(K36&gt;0,(L36*0.2)*M36,0)</f>
        <v>0</v>
      </c>
      <c r="O36" s="44"/>
      <c r="P36" s="251">
        <f>IF(K36&gt;0,(+L36*0.3)*O36,0)</f>
        <v>0</v>
      </c>
      <c r="Q36" s="252"/>
      <c r="R36" s="43"/>
      <c r="S36" s="55">
        <f>ROUND(IF(K36&gt;0,(+L36*0.5)*R36,0),0)</f>
        <v>0</v>
      </c>
      <c r="T36" s="11">
        <f>ROUND(IF(((K36*L36)-N36-P36-S36)&lt;0,0,((K36*L36)-N36-P36-S36)),0)</f>
        <v>0</v>
      </c>
      <c r="U36" s="36"/>
    </row>
    <row r="37" spans="1:23" ht="15.95" customHeight="1" x14ac:dyDescent="0.2">
      <c r="A37" s="417" t="s">
        <v>74</v>
      </c>
      <c r="B37" s="421"/>
      <c r="C37" s="421"/>
      <c r="D37" s="421"/>
      <c r="E37" s="421"/>
      <c r="F37" s="421"/>
      <c r="G37" s="421"/>
      <c r="H37" s="421"/>
      <c r="I37" s="421"/>
      <c r="J37" s="421"/>
      <c r="K37" s="32">
        <f>IF(V5=0,IF(V8&gt;=12,1,0),0)</f>
        <v>0</v>
      </c>
      <c r="L37" s="58">
        <v>537</v>
      </c>
      <c r="M37" s="44"/>
      <c r="N37" s="54">
        <f>IF(K37&gt;0,(L37*0.2)*M37,0)</f>
        <v>0</v>
      </c>
      <c r="O37" s="52"/>
      <c r="P37" s="251">
        <f>IF(K37&gt;0,(+L37*0.3)*O37,0)</f>
        <v>0</v>
      </c>
      <c r="Q37" s="252"/>
      <c r="R37" s="16"/>
      <c r="S37" s="55">
        <f>ROUND(IF(K37&gt;0,(+L37*0.5)*R37,0),0)</f>
        <v>0</v>
      </c>
      <c r="T37" s="11">
        <f>ROUND(IF(((K37*L37)-N37-P37-S37)&lt;0,0,((K37*L37)-N37-P37-S37)),0)</f>
        <v>0</v>
      </c>
    </row>
    <row r="38" spans="1:23" ht="15.2" customHeight="1" x14ac:dyDescent="0.2">
      <c r="A38" s="412" t="s">
        <v>65</v>
      </c>
      <c r="B38" s="404"/>
      <c r="C38" s="404"/>
      <c r="D38" s="404"/>
      <c r="E38" s="404"/>
      <c r="F38" s="404"/>
      <c r="G38" s="404"/>
      <c r="H38" s="404"/>
      <c r="I38" s="404"/>
      <c r="J38" s="404"/>
      <c r="K38" s="404"/>
      <c r="L38" s="404"/>
      <c r="M38" s="404"/>
      <c r="N38" s="404"/>
      <c r="O38" s="404"/>
      <c r="P38" s="404"/>
      <c r="Q38" s="404"/>
      <c r="R38" s="404"/>
      <c r="S38" s="404"/>
      <c r="T38" s="404"/>
    </row>
    <row r="39" spans="1:23" s="9" customFormat="1" ht="10.5" customHeight="1" x14ac:dyDescent="0.2">
      <c r="A39" s="202"/>
      <c r="B39" s="202"/>
      <c r="C39" s="202"/>
      <c r="D39" s="202"/>
      <c r="E39" s="202"/>
      <c r="F39" s="202"/>
      <c r="G39" s="202"/>
      <c r="H39" s="202"/>
      <c r="I39" s="202"/>
      <c r="J39" s="202"/>
      <c r="K39" s="202"/>
      <c r="L39" s="202"/>
      <c r="M39" s="202"/>
      <c r="N39" s="202"/>
      <c r="O39" s="202"/>
      <c r="P39" s="202"/>
      <c r="Q39" s="202"/>
      <c r="R39" s="202"/>
      <c r="S39" s="202"/>
      <c r="T39" s="202"/>
      <c r="U39" s="35"/>
      <c r="V39" s="35"/>
      <c r="W39" s="53"/>
    </row>
    <row r="40" spans="1:23" ht="18.95" customHeight="1" x14ac:dyDescent="0.2">
      <c r="A40" s="403" t="s">
        <v>14</v>
      </c>
      <c r="B40" s="404"/>
      <c r="C40" s="404"/>
      <c r="D40" s="404"/>
      <c r="E40" s="404"/>
      <c r="F40" s="404"/>
      <c r="G40" s="404"/>
      <c r="H40" s="404"/>
      <c r="I40" s="404"/>
      <c r="J40" s="404"/>
      <c r="K40" s="404"/>
      <c r="L40" s="404"/>
      <c r="M40" s="404"/>
      <c r="N40" s="404"/>
      <c r="O40" s="404"/>
      <c r="P40" s="404"/>
      <c r="Q40" s="404"/>
      <c r="R40" s="404"/>
      <c r="S40" s="404"/>
      <c r="T40" s="404"/>
    </row>
    <row r="41" spans="1:23" ht="15.95" customHeight="1" x14ac:dyDescent="0.2">
      <c r="A41" s="438" t="s">
        <v>30</v>
      </c>
      <c r="B41" s="439"/>
      <c r="C41" s="439"/>
      <c r="D41" s="439"/>
      <c r="E41" s="439"/>
      <c r="F41" s="439"/>
      <c r="G41" s="439"/>
      <c r="H41" s="439"/>
      <c r="I41" s="439"/>
      <c r="J41" s="439"/>
      <c r="K41" s="440" t="s">
        <v>42</v>
      </c>
      <c r="L41" s="439"/>
      <c r="M41" s="440" t="s">
        <v>38</v>
      </c>
      <c r="N41" s="439"/>
      <c r="O41" s="439"/>
      <c r="P41" s="439"/>
      <c r="Q41" s="441"/>
      <c r="R41" s="405" t="s">
        <v>40</v>
      </c>
      <c r="S41" s="405"/>
      <c r="T41" s="442" t="s">
        <v>11</v>
      </c>
    </row>
    <row r="42" spans="1:23" ht="15.95" customHeight="1" x14ac:dyDescent="0.2">
      <c r="A42" s="390" t="s">
        <v>17</v>
      </c>
      <c r="B42" s="393"/>
      <c r="C42" s="393"/>
      <c r="D42" s="393"/>
      <c r="E42" s="393"/>
      <c r="F42" s="393"/>
      <c r="G42" s="393"/>
      <c r="H42" s="393"/>
      <c r="I42" s="393"/>
      <c r="J42" s="393"/>
      <c r="K42" s="444"/>
      <c r="L42" s="393"/>
      <c r="M42" s="445" t="s">
        <v>9</v>
      </c>
      <c r="N42" s="446"/>
      <c r="O42" s="24" t="s">
        <v>1</v>
      </c>
      <c r="P42" s="447" t="s">
        <v>4</v>
      </c>
      <c r="Q42" s="172"/>
      <c r="R42" s="405"/>
      <c r="S42" s="405"/>
      <c r="T42" s="443"/>
    </row>
    <row r="43" spans="1:23" ht="15.95" customHeight="1" x14ac:dyDescent="0.2">
      <c r="A43" s="273"/>
      <c r="B43" s="273"/>
      <c r="C43" s="273"/>
      <c r="D43" s="273"/>
      <c r="E43" s="273"/>
      <c r="F43" s="273"/>
      <c r="G43" s="273"/>
      <c r="H43" s="273"/>
      <c r="I43" s="273"/>
      <c r="J43" s="273"/>
      <c r="K43" s="274"/>
      <c r="L43" s="273"/>
      <c r="M43" s="275"/>
      <c r="N43" s="276"/>
      <c r="O43" s="7" t="s">
        <v>1</v>
      </c>
      <c r="P43" s="277"/>
      <c r="Q43" s="278"/>
      <c r="R43" s="279"/>
      <c r="S43" s="279"/>
      <c r="T43" s="38"/>
    </row>
    <row r="44" spans="1:23" ht="15.2" customHeight="1" x14ac:dyDescent="0.2">
      <c r="A44" s="273"/>
      <c r="B44" s="273"/>
      <c r="C44" s="273"/>
      <c r="D44" s="273"/>
      <c r="E44" s="273"/>
      <c r="F44" s="273"/>
      <c r="G44" s="273"/>
      <c r="H44" s="273"/>
      <c r="I44" s="273"/>
      <c r="J44" s="273"/>
      <c r="K44" s="280"/>
      <c r="L44" s="273"/>
      <c r="M44" s="275"/>
      <c r="N44" s="276"/>
      <c r="O44" s="7" t="s">
        <v>1</v>
      </c>
      <c r="P44" s="277"/>
      <c r="Q44" s="278"/>
      <c r="R44" s="279"/>
      <c r="S44" s="279"/>
      <c r="T44" s="38"/>
    </row>
    <row r="45" spans="1:23" ht="15.95" customHeight="1" x14ac:dyDescent="0.2">
      <c r="A45" s="281"/>
      <c r="B45" s="281"/>
      <c r="C45" s="281"/>
      <c r="D45" s="281"/>
      <c r="E45" s="281"/>
      <c r="F45" s="281"/>
      <c r="G45" s="281"/>
      <c r="H45" s="281"/>
      <c r="I45" s="281"/>
      <c r="J45" s="281"/>
      <c r="K45" s="282"/>
      <c r="L45" s="281"/>
      <c r="M45" s="283"/>
      <c r="N45" s="284"/>
      <c r="O45" s="15" t="s">
        <v>1</v>
      </c>
      <c r="P45" s="285"/>
      <c r="Q45" s="286"/>
      <c r="R45" s="279"/>
      <c r="S45" s="279"/>
      <c r="T45" s="39"/>
    </row>
    <row r="46" spans="1:23" ht="15.95" customHeight="1" x14ac:dyDescent="0.2">
      <c r="A46" s="287"/>
      <c r="B46" s="287"/>
      <c r="C46" s="287"/>
      <c r="D46" s="287"/>
      <c r="E46" s="287"/>
      <c r="F46" s="287"/>
      <c r="G46" s="287"/>
      <c r="H46" s="287"/>
      <c r="I46" s="287"/>
      <c r="J46" s="287"/>
      <c r="K46" s="288"/>
      <c r="L46" s="289"/>
      <c r="M46" s="290"/>
      <c r="N46" s="291"/>
      <c r="O46" s="17" t="s">
        <v>1</v>
      </c>
      <c r="P46" s="292"/>
      <c r="Q46" s="293"/>
      <c r="R46" s="294"/>
      <c r="S46" s="295"/>
      <c r="T46" s="13"/>
    </row>
    <row r="47" spans="1:23" s="9" customFormat="1" ht="10.5" customHeight="1" x14ac:dyDescent="0.2">
      <c r="A47" s="296"/>
      <c r="B47" s="296"/>
      <c r="C47" s="296"/>
      <c r="D47" s="296"/>
      <c r="E47" s="296"/>
      <c r="F47" s="296"/>
      <c r="G47" s="296"/>
      <c r="H47" s="296"/>
      <c r="I47" s="296"/>
      <c r="J47" s="296"/>
      <c r="K47" s="296"/>
      <c r="L47" s="296"/>
      <c r="M47" s="296"/>
      <c r="N47" s="296"/>
      <c r="O47" s="296"/>
      <c r="P47" s="296"/>
      <c r="Q47" s="296"/>
      <c r="R47" s="296"/>
      <c r="S47" s="296"/>
      <c r="T47" s="296"/>
      <c r="U47" s="35"/>
      <c r="V47" s="35"/>
      <c r="W47" s="53"/>
    </row>
    <row r="48" spans="1:23" ht="15.2" customHeight="1" x14ac:dyDescent="0.2">
      <c r="A48" s="448" t="s">
        <v>37</v>
      </c>
      <c r="B48" s="449"/>
      <c r="C48" s="449"/>
      <c r="D48" s="449"/>
      <c r="E48" s="449"/>
      <c r="F48" s="449"/>
      <c r="G48" s="449"/>
      <c r="H48" s="450"/>
      <c r="I48" s="454" t="s">
        <v>71</v>
      </c>
      <c r="J48" s="455"/>
      <c r="K48" s="20"/>
      <c r="L48" s="20"/>
      <c r="M48" s="405" t="s">
        <v>68</v>
      </c>
      <c r="N48" s="404"/>
      <c r="O48" s="404"/>
      <c r="P48" s="404"/>
      <c r="Q48" s="404"/>
      <c r="R48" s="404"/>
      <c r="S48" s="404"/>
      <c r="T48" s="405" t="s">
        <v>11</v>
      </c>
    </row>
    <row r="49" spans="1:23" ht="15.95" customHeight="1" x14ac:dyDescent="0.2">
      <c r="A49" s="451"/>
      <c r="B49" s="452"/>
      <c r="C49" s="452"/>
      <c r="D49" s="452"/>
      <c r="E49" s="452"/>
      <c r="F49" s="452"/>
      <c r="G49" s="452"/>
      <c r="H49" s="453"/>
      <c r="I49" s="303">
        <f>IF(V5&gt;0,T5,0)</f>
        <v>0</v>
      </c>
      <c r="J49" s="304"/>
      <c r="K49" s="19" t="s">
        <v>46</v>
      </c>
      <c r="L49" s="19" t="s">
        <v>67</v>
      </c>
      <c r="M49" s="405" t="s">
        <v>36</v>
      </c>
      <c r="N49" s="404"/>
      <c r="O49" s="405" t="s">
        <v>24</v>
      </c>
      <c r="P49" s="404"/>
      <c r="Q49" s="404"/>
      <c r="R49" s="406" t="s">
        <v>26</v>
      </c>
      <c r="S49" s="407"/>
      <c r="T49" s="404"/>
    </row>
    <row r="50" spans="1:23" ht="15.95" customHeight="1" x14ac:dyDescent="0.2">
      <c r="A50" s="391"/>
      <c r="B50" s="463" t="s">
        <v>66</v>
      </c>
      <c r="C50" s="157"/>
      <c r="D50" s="157"/>
      <c r="E50" s="390" t="s">
        <v>21</v>
      </c>
      <c r="F50" s="393"/>
      <c r="G50" s="393"/>
      <c r="H50" s="393"/>
      <c r="I50" s="393"/>
      <c r="J50" s="393"/>
      <c r="K50" s="32"/>
      <c r="L50" s="56">
        <v>569</v>
      </c>
      <c r="M50" s="46"/>
      <c r="N50" s="63">
        <f>IF(K50&gt;0,(L50*0.2)*M50,0)</f>
        <v>0</v>
      </c>
      <c r="O50" s="59"/>
      <c r="P50" s="322">
        <f>IF(K50&gt;0,(+L50*0.3)*O50,0)</f>
        <v>0</v>
      </c>
      <c r="Q50" s="323"/>
      <c r="R50" s="45"/>
      <c r="S50" s="55">
        <f>IF(K50&gt;0,(+L50*0.5)*R50,0)</f>
        <v>0</v>
      </c>
      <c r="T50" s="11">
        <f>ROUND(IF(((K50*L50)-N50-P50-S50)&lt;0,0,((K50*L50)-N50-P50-S50)),0)</f>
        <v>0</v>
      </c>
    </row>
    <row r="51" spans="1:23" ht="15.95" customHeight="1" x14ac:dyDescent="0.2">
      <c r="A51" s="391"/>
      <c r="B51" s="463"/>
      <c r="C51" s="157"/>
      <c r="D51" s="157"/>
      <c r="E51" s="382" t="s">
        <v>31</v>
      </c>
      <c r="F51" s="395"/>
      <c r="G51" s="395"/>
      <c r="H51" s="395"/>
      <c r="I51" s="395"/>
      <c r="J51" s="395"/>
      <c r="K51" s="50"/>
      <c r="L51" s="65">
        <v>159</v>
      </c>
      <c r="M51" s="46"/>
      <c r="N51" s="63">
        <f t="shared" ref="N51" si="0">IF(K51&gt;0,(L51*0.2)*M51,0)</f>
        <v>0</v>
      </c>
      <c r="O51" s="48"/>
      <c r="P51" s="322">
        <f t="shared" ref="P51" si="1">IF(K51&gt;0,(+L51*0.3)*O51,0)</f>
        <v>0</v>
      </c>
      <c r="Q51" s="323"/>
      <c r="R51" s="5"/>
      <c r="S51" s="55">
        <f t="shared" ref="S51" si="2">IF(K51&gt;0,(+L51*0.5)*R51,0)</f>
        <v>0</v>
      </c>
      <c r="T51" s="11">
        <f>ROUND(IF(((K51*L51)-N51-P51-S51)&lt;0,0,((K51*L51)-N51-P51-S51)),0)</f>
        <v>0</v>
      </c>
    </row>
    <row r="52" spans="1:23" ht="15.95" customHeight="1" x14ac:dyDescent="0.2">
      <c r="A52" s="462"/>
      <c r="B52" s="343"/>
      <c r="C52" s="343"/>
      <c r="D52" s="343"/>
      <c r="E52" s="382" t="s">
        <v>59</v>
      </c>
      <c r="F52" s="395"/>
      <c r="G52" s="395"/>
      <c r="H52" s="395"/>
      <c r="I52" s="395"/>
      <c r="J52" s="395"/>
      <c r="K52" s="50"/>
      <c r="L52" s="60">
        <v>88</v>
      </c>
      <c r="M52" s="46"/>
      <c r="N52" s="63">
        <f t="shared" ref="N52:N53" si="3">IF(K52&gt;0,(L52*0.2)*M52,0)</f>
        <v>0</v>
      </c>
      <c r="O52" s="48"/>
      <c r="P52" s="322">
        <f t="shared" ref="P52:P53" si="4">IF(K52&gt;0,(+L52*0.3)*O52,0)</f>
        <v>0</v>
      </c>
      <c r="Q52" s="323"/>
      <c r="R52" s="5"/>
      <c r="S52" s="55">
        <f t="shared" ref="S52:S53" si="5">IF(K52&gt;0,(+L52*0.5)*R52,0)</f>
        <v>0</v>
      </c>
      <c r="T52" s="11">
        <f>ROUND(IF(((K52*L52)-N52-P52-S52)&lt;0,0,((K52*L52)-N52-P52-S52)),0)</f>
        <v>0</v>
      </c>
    </row>
    <row r="53" spans="1:23" ht="16.7" customHeight="1" x14ac:dyDescent="0.2">
      <c r="A53" s="418"/>
      <c r="B53" s="343"/>
      <c r="C53" s="343"/>
      <c r="D53" s="343"/>
      <c r="E53" s="244"/>
      <c r="F53" s="245"/>
      <c r="G53" s="245"/>
      <c r="H53" s="245"/>
      <c r="I53" s="245"/>
      <c r="J53" s="245"/>
      <c r="K53" s="49"/>
      <c r="L53" s="61"/>
      <c r="M53" s="47"/>
      <c r="N53" s="63">
        <f t="shared" si="3"/>
        <v>0</v>
      </c>
      <c r="O53" s="49"/>
      <c r="P53" s="322">
        <f t="shared" si="4"/>
        <v>0</v>
      </c>
      <c r="Q53" s="323"/>
      <c r="R53" s="16"/>
      <c r="S53" s="55">
        <f t="shared" si="5"/>
        <v>0</v>
      </c>
      <c r="T53" s="11">
        <f>ROUND(IF(((K53*L53)-N53-P53-S53)&lt;0,0,((K53*L53)-N53-P53-S53)),0)</f>
        <v>0</v>
      </c>
    </row>
    <row r="54" spans="1:23" ht="15.2" customHeight="1" x14ac:dyDescent="0.2">
      <c r="A54" s="456" t="s">
        <v>79</v>
      </c>
      <c r="B54" s="457"/>
      <c r="C54" s="457"/>
      <c r="D54" s="457"/>
      <c r="E54" s="457"/>
      <c r="F54" s="457"/>
      <c r="G54" s="457"/>
      <c r="H54" s="457"/>
      <c r="I54" s="457"/>
      <c r="J54" s="457"/>
      <c r="K54" s="457"/>
      <c r="L54" s="457"/>
      <c r="M54" s="457"/>
      <c r="N54" s="457"/>
      <c r="O54" s="457"/>
      <c r="P54" s="457"/>
      <c r="Q54" s="457"/>
      <c r="R54" s="457"/>
      <c r="S54" s="457"/>
      <c r="T54" s="458"/>
    </row>
    <row r="55" spans="1:23" ht="15.2" customHeight="1" x14ac:dyDescent="0.2">
      <c r="A55" s="479" t="s">
        <v>80</v>
      </c>
      <c r="B55" s="157"/>
      <c r="C55" s="157"/>
      <c r="D55" s="157"/>
      <c r="E55" s="157"/>
      <c r="F55" s="157"/>
      <c r="G55" s="157"/>
      <c r="H55" s="157"/>
      <c r="I55" s="157"/>
      <c r="J55" s="157"/>
      <c r="K55" s="157"/>
      <c r="L55" s="157"/>
      <c r="M55" s="157"/>
      <c r="N55" s="157"/>
      <c r="O55" s="157"/>
      <c r="P55" s="157"/>
      <c r="Q55" s="157"/>
      <c r="R55" s="157"/>
      <c r="S55" s="157"/>
      <c r="T55" s="480"/>
    </row>
    <row r="56" spans="1:23" ht="15.2" customHeight="1" x14ac:dyDescent="0.2">
      <c r="A56" s="459" t="s">
        <v>78</v>
      </c>
      <c r="B56" s="460"/>
      <c r="C56" s="460"/>
      <c r="D56" s="460"/>
      <c r="E56" s="460"/>
      <c r="F56" s="460"/>
      <c r="G56" s="460"/>
      <c r="H56" s="460"/>
      <c r="I56" s="460"/>
      <c r="J56" s="460"/>
      <c r="K56" s="460"/>
      <c r="L56" s="460"/>
      <c r="M56" s="460"/>
      <c r="N56" s="460"/>
      <c r="O56" s="460"/>
      <c r="P56" s="460"/>
      <c r="Q56" s="460"/>
      <c r="R56" s="460"/>
      <c r="S56" s="460"/>
      <c r="T56" s="461"/>
    </row>
    <row r="57" spans="1:23" ht="10.5" customHeight="1" x14ac:dyDescent="0.2">
      <c r="A57" s="202"/>
      <c r="B57" s="202"/>
      <c r="C57" s="202"/>
      <c r="D57" s="202"/>
      <c r="E57" s="202"/>
      <c r="F57" s="202"/>
      <c r="G57" s="202"/>
      <c r="H57" s="202"/>
      <c r="I57" s="202"/>
      <c r="J57" s="202"/>
      <c r="K57" s="202"/>
      <c r="L57" s="202"/>
      <c r="M57" s="202"/>
      <c r="N57" s="202"/>
      <c r="O57" s="202"/>
      <c r="P57" s="202"/>
      <c r="Q57" s="202"/>
      <c r="R57" s="202"/>
      <c r="S57" s="202"/>
      <c r="T57" s="202"/>
    </row>
    <row r="58" spans="1:23" ht="21.2" customHeight="1" x14ac:dyDescent="0.2">
      <c r="A58" s="403" t="s">
        <v>55</v>
      </c>
      <c r="B58" s="404"/>
      <c r="C58" s="404"/>
      <c r="D58" s="404"/>
      <c r="E58" s="404"/>
      <c r="F58" s="404"/>
      <c r="G58" s="404"/>
      <c r="H58" s="404"/>
      <c r="I58" s="404"/>
      <c r="J58" s="404"/>
      <c r="K58" s="404"/>
      <c r="L58" s="404"/>
      <c r="M58" s="404"/>
      <c r="N58" s="404"/>
      <c r="O58" s="405" t="s">
        <v>46</v>
      </c>
      <c r="P58" s="404"/>
      <c r="Q58" s="404"/>
      <c r="R58" s="406" t="s">
        <v>49</v>
      </c>
      <c r="S58" s="407"/>
      <c r="T58" s="19" t="s">
        <v>11</v>
      </c>
    </row>
    <row r="59" spans="1:23" ht="15.95" customHeight="1" x14ac:dyDescent="0.2">
      <c r="A59" s="412" t="s">
        <v>3</v>
      </c>
      <c r="B59" s="412"/>
      <c r="C59" s="412"/>
      <c r="D59" s="412"/>
      <c r="E59" s="412"/>
      <c r="F59" s="412"/>
      <c r="G59" s="412"/>
      <c r="H59" s="412"/>
      <c r="I59" s="412"/>
      <c r="J59" s="412"/>
      <c r="K59" s="412"/>
      <c r="L59" s="412"/>
      <c r="M59" s="412"/>
      <c r="N59" s="412"/>
      <c r="O59" s="326"/>
      <c r="P59" s="327"/>
      <c r="Q59" s="327"/>
      <c r="R59" s="328">
        <v>430</v>
      </c>
      <c r="S59" s="329"/>
      <c r="T59" s="14">
        <f>+O59*R59</f>
        <v>0</v>
      </c>
    </row>
    <row r="60" spans="1:23" s="9" customFormat="1" ht="10.5" customHeight="1" x14ac:dyDescent="0.2">
      <c r="A60" s="202"/>
      <c r="B60" s="202"/>
      <c r="C60" s="202"/>
      <c r="D60" s="202"/>
      <c r="E60" s="202"/>
      <c r="F60" s="202"/>
      <c r="G60" s="202"/>
      <c r="H60" s="202"/>
      <c r="I60" s="202"/>
      <c r="J60" s="202"/>
      <c r="K60" s="202"/>
      <c r="L60" s="202"/>
      <c r="M60" s="202"/>
      <c r="N60" s="202"/>
      <c r="O60" s="202"/>
      <c r="P60" s="202"/>
      <c r="Q60" s="202"/>
      <c r="R60" s="202"/>
      <c r="S60" s="202"/>
      <c r="T60" s="202"/>
      <c r="U60" s="35"/>
      <c r="V60" s="35"/>
      <c r="W60" s="53"/>
    </row>
    <row r="61" spans="1:23" ht="21.2" customHeight="1" x14ac:dyDescent="0.2">
      <c r="A61" s="403" t="s">
        <v>34</v>
      </c>
      <c r="B61" s="404"/>
      <c r="C61" s="404"/>
      <c r="D61" s="404"/>
      <c r="E61" s="404"/>
      <c r="F61" s="404"/>
      <c r="G61" s="404"/>
      <c r="H61" s="404"/>
      <c r="I61" s="404"/>
      <c r="J61" s="404"/>
      <c r="K61" s="404"/>
      <c r="L61" s="404"/>
      <c r="M61" s="404"/>
      <c r="N61" s="404"/>
      <c r="O61" s="404"/>
      <c r="P61" s="404"/>
      <c r="Q61" s="404"/>
      <c r="R61" s="464" t="s">
        <v>32</v>
      </c>
      <c r="S61" s="464"/>
      <c r="T61" s="62" t="s">
        <v>11</v>
      </c>
    </row>
    <row r="62" spans="1:23" ht="16.7" customHeight="1" x14ac:dyDescent="0.2">
      <c r="A62" s="188"/>
      <c r="B62" s="189"/>
      <c r="C62" s="189"/>
      <c r="D62" s="189"/>
      <c r="E62" s="189"/>
      <c r="F62" s="189"/>
      <c r="G62" s="189"/>
      <c r="H62" s="189"/>
      <c r="I62" s="189"/>
      <c r="J62" s="189"/>
      <c r="K62" s="189"/>
      <c r="L62" s="189"/>
      <c r="M62" s="189"/>
      <c r="N62" s="189"/>
      <c r="O62" s="189"/>
      <c r="P62" s="189"/>
      <c r="Q62" s="189"/>
      <c r="R62" s="365"/>
      <c r="S62" s="366"/>
      <c r="T62" s="21"/>
    </row>
    <row r="63" spans="1:23" ht="16.7" customHeight="1" x14ac:dyDescent="0.2">
      <c r="A63" s="188"/>
      <c r="B63" s="189"/>
      <c r="C63" s="189"/>
      <c r="D63" s="189"/>
      <c r="E63" s="189"/>
      <c r="F63" s="189"/>
      <c r="G63" s="189"/>
      <c r="H63" s="189"/>
      <c r="I63" s="189"/>
      <c r="J63" s="189"/>
      <c r="K63" s="189"/>
      <c r="L63" s="189"/>
      <c r="M63" s="189"/>
      <c r="N63" s="189"/>
      <c r="O63" s="189"/>
      <c r="P63" s="189"/>
      <c r="Q63" s="189"/>
      <c r="R63" s="365"/>
      <c r="S63" s="366"/>
      <c r="T63" s="21"/>
    </row>
    <row r="64" spans="1:23" ht="16.7" customHeight="1" x14ac:dyDescent="0.2">
      <c r="A64" s="244"/>
      <c r="B64" s="245"/>
      <c r="C64" s="245"/>
      <c r="D64" s="245"/>
      <c r="E64" s="245"/>
      <c r="F64" s="245"/>
      <c r="G64" s="245"/>
      <c r="H64" s="245"/>
      <c r="I64" s="245"/>
      <c r="J64" s="245"/>
      <c r="K64" s="245"/>
      <c r="L64" s="245"/>
      <c r="M64" s="245"/>
      <c r="N64" s="245"/>
      <c r="O64" s="245"/>
      <c r="P64" s="245"/>
      <c r="Q64" s="245"/>
      <c r="R64" s="367"/>
      <c r="S64" s="368"/>
      <c r="T64" s="22"/>
    </row>
    <row r="65" spans="1:23" ht="16.7" customHeight="1" x14ac:dyDescent="0.2">
      <c r="A65" s="346"/>
      <c r="B65" s="222"/>
      <c r="C65" s="222"/>
      <c r="D65" s="222"/>
      <c r="E65" s="222"/>
      <c r="F65" s="222"/>
      <c r="G65" s="222"/>
      <c r="H65" s="222"/>
      <c r="I65" s="222"/>
      <c r="J65" s="222"/>
      <c r="K65" s="222"/>
      <c r="L65" s="222"/>
      <c r="M65" s="222"/>
      <c r="N65" s="222"/>
      <c r="O65" s="222"/>
      <c r="P65" s="222"/>
      <c r="Q65" s="222"/>
      <c r="R65" s="347"/>
      <c r="S65" s="348"/>
      <c r="T65" s="13"/>
    </row>
    <row r="66" spans="1:23" s="9" customFormat="1" ht="10.5" customHeight="1" x14ac:dyDescent="0.2">
      <c r="A66" s="202"/>
      <c r="B66" s="202"/>
      <c r="C66" s="202"/>
      <c r="D66" s="202"/>
      <c r="E66" s="202"/>
      <c r="F66" s="202"/>
      <c r="G66" s="202"/>
      <c r="H66" s="202"/>
      <c r="I66" s="202"/>
      <c r="J66" s="202"/>
      <c r="K66" s="202"/>
      <c r="L66" s="202"/>
      <c r="M66" s="202"/>
      <c r="N66" s="202"/>
      <c r="O66" s="202"/>
      <c r="P66" s="202"/>
      <c r="Q66" s="202"/>
      <c r="R66" s="202"/>
      <c r="S66" s="202"/>
      <c r="T66" s="202"/>
      <c r="U66" s="35"/>
      <c r="V66" s="35"/>
      <c r="W66" s="53"/>
    </row>
    <row r="67" spans="1:23" ht="18.95" customHeight="1" x14ac:dyDescent="0.2">
      <c r="A67" s="403" t="s">
        <v>20</v>
      </c>
      <c r="B67" s="404"/>
      <c r="C67" s="404"/>
      <c r="D67" s="404"/>
      <c r="E67" s="404"/>
      <c r="F67" s="404"/>
      <c r="G67" s="404"/>
      <c r="H67" s="404"/>
      <c r="I67" s="404"/>
      <c r="J67" s="404"/>
      <c r="K67" s="404"/>
      <c r="L67" s="404"/>
      <c r="M67" s="404"/>
      <c r="N67" s="404"/>
      <c r="O67" s="404"/>
      <c r="P67" s="404"/>
      <c r="Q67" s="404"/>
      <c r="R67" s="404"/>
      <c r="S67" s="404"/>
      <c r="T67" s="18">
        <f>+T25+SUM(T29:T32)+SUM(T36:T37)+SUM(T50:T53)+T59+SUM(T43:T46)+SUM(T62:T65)</f>
        <v>0</v>
      </c>
    </row>
    <row r="68" spans="1:23" ht="18.2" customHeight="1" x14ac:dyDescent="0.2">
      <c r="A68" s="390" t="s">
        <v>5</v>
      </c>
      <c r="B68" s="393"/>
      <c r="C68" s="393"/>
      <c r="D68" s="393"/>
      <c r="E68" s="393"/>
      <c r="F68" s="393"/>
      <c r="G68" s="393"/>
      <c r="H68" s="364"/>
      <c r="I68" s="212"/>
      <c r="J68" s="212"/>
      <c r="K68" s="212"/>
      <c r="L68" s="212"/>
      <c r="M68" s="212"/>
      <c r="N68" s="212"/>
      <c r="O68" s="212"/>
      <c r="P68" s="212"/>
      <c r="Q68" s="212"/>
      <c r="R68" s="212"/>
      <c r="S68" s="212"/>
      <c r="T68" s="23"/>
    </row>
    <row r="69" spans="1:23" ht="15.95" customHeight="1" x14ac:dyDescent="0.2">
      <c r="A69" s="382" t="s">
        <v>19</v>
      </c>
      <c r="B69" s="395"/>
      <c r="C69" s="395"/>
      <c r="D69" s="395"/>
      <c r="E69" s="395"/>
      <c r="F69" s="395"/>
      <c r="G69" s="395"/>
      <c r="H69" s="188"/>
      <c r="I69" s="189"/>
      <c r="J69" s="189"/>
      <c r="K69" s="189"/>
      <c r="L69" s="189"/>
      <c r="M69" s="189"/>
      <c r="N69" s="189"/>
      <c r="O69" s="189"/>
      <c r="P69" s="189"/>
      <c r="Q69" s="189"/>
      <c r="R69" s="189"/>
      <c r="S69" s="189"/>
      <c r="T69" s="21"/>
    </row>
    <row r="70" spans="1:23" ht="18.95" customHeight="1" x14ac:dyDescent="0.2">
      <c r="A70" s="374" t="s">
        <v>39</v>
      </c>
      <c r="B70" s="395"/>
      <c r="C70" s="395"/>
      <c r="D70" s="395"/>
      <c r="E70" s="395"/>
      <c r="F70" s="395"/>
      <c r="G70" s="395"/>
      <c r="H70" s="395"/>
      <c r="I70" s="395"/>
      <c r="J70" s="395"/>
      <c r="K70" s="395"/>
      <c r="L70" s="395"/>
      <c r="M70" s="395"/>
      <c r="N70" s="395"/>
      <c r="O70" s="395"/>
      <c r="P70" s="395"/>
      <c r="Q70" s="395"/>
      <c r="R70" s="395"/>
      <c r="S70" s="395"/>
      <c r="T70" s="8">
        <f>+T67-SUM(T68:T69)</f>
        <v>0</v>
      </c>
    </row>
    <row r="71" spans="1:23" ht="10.7" customHeight="1" x14ac:dyDescent="0.2">
      <c r="A71" s="342"/>
      <c r="B71" s="343"/>
      <c r="C71" s="343"/>
      <c r="D71" s="343"/>
      <c r="E71" s="343"/>
      <c r="F71" s="343"/>
      <c r="G71" s="343"/>
      <c r="H71" s="343"/>
      <c r="I71" s="343"/>
      <c r="J71" s="343"/>
      <c r="K71" s="343"/>
      <c r="L71" s="343"/>
      <c r="M71" s="343"/>
      <c r="N71" s="344"/>
      <c r="O71" s="344"/>
      <c r="P71" s="344"/>
      <c r="Q71" s="344"/>
      <c r="R71" s="344"/>
      <c r="S71" s="344"/>
      <c r="T71" s="344"/>
    </row>
    <row r="72" spans="1:23" s="75" customFormat="1" ht="15.75" customHeight="1" x14ac:dyDescent="0.2">
      <c r="A72" s="66"/>
      <c r="B72" s="412" t="s">
        <v>54</v>
      </c>
      <c r="C72" s="412"/>
      <c r="D72" s="66"/>
      <c r="E72" s="465" t="s">
        <v>35</v>
      </c>
      <c r="F72" s="466"/>
      <c r="G72" s="466"/>
      <c r="H72" s="466"/>
      <c r="I72" s="466"/>
      <c r="J72" s="467"/>
      <c r="K72" s="70"/>
      <c r="L72" s="468" t="s">
        <v>84</v>
      </c>
      <c r="M72" s="468"/>
      <c r="N72" s="468"/>
      <c r="O72" s="468"/>
      <c r="P72" s="468"/>
      <c r="Q72" s="468"/>
      <c r="R72" s="468"/>
      <c r="S72" s="468"/>
      <c r="T72" s="468"/>
      <c r="U72" s="73"/>
      <c r="V72" s="73"/>
      <c r="W72" s="74"/>
    </row>
    <row r="73" spans="1:23" s="75" customFormat="1" ht="15.75" customHeight="1" x14ac:dyDescent="0.2">
      <c r="A73" s="469" t="s">
        <v>82</v>
      </c>
      <c r="B73" s="469"/>
      <c r="C73" s="469"/>
      <c r="D73" s="469"/>
      <c r="E73" s="469"/>
      <c r="F73" s="331"/>
      <c r="G73" s="332"/>
      <c r="H73" s="332"/>
      <c r="I73" s="332"/>
      <c r="J73" s="333"/>
      <c r="K73" s="70"/>
      <c r="L73" s="72"/>
      <c r="M73" s="470" t="s">
        <v>83</v>
      </c>
      <c r="N73" s="471"/>
      <c r="O73" s="472"/>
      <c r="P73" s="337"/>
      <c r="Q73" s="338"/>
      <c r="R73" s="468" t="s">
        <v>85</v>
      </c>
      <c r="S73" s="468"/>
      <c r="T73" s="468"/>
      <c r="U73" s="73"/>
      <c r="V73" s="73"/>
      <c r="W73" s="74"/>
    </row>
    <row r="74" spans="1:23" x14ac:dyDescent="0.2">
      <c r="A74" s="473" t="s">
        <v>23</v>
      </c>
      <c r="B74" s="474"/>
      <c r="C74" s="474"/>
      <c r="D74" s="475"/>
      <c r="E74" s="473" t="s">
        <v>41</v>
      </c>
      <c r="F74" s="476"/>
      <c r="G74" s="476"/>
      <c r="H74" s="476"/>
      <c r="I74" s="476"/>
      <c r="J74" s="477"/>
      <c r="K74" s="71"/>
      <c r="L74" s="478" t="s">
        <v>13</v>
      </c>
      <c r="M74" s="439"/>
      <c r="N74" s="439"/>
      <c r="O74" s="439"/>
      <c r="P74" s="439"/>
      <c r="Q74" s="439"/>
      <c r="R74" s="439"/>
      <c r="S74" s="439"/>
      <c r="T74" s="439"/>
    </row>
    <row r="75" spans="1:23" ht="29.25" customHeight="1" x14ac:dyDescent="0.2">
      <c r="A75" s="351"/>
      <c r="B75" s="352"/>
      <c r="C75" s="352"/>
      <c r="D75" s="352"/>
      <c r="E75" s="353"/>
      <c r="F75" s="354"/>
      <c r="G75" s="354"/>
      <c r="H75" s="354"/>
      <c r="I75" s="354"/>
      <c r="J75" s="355"/>
      <c r="K75" s="71"/>
      <c r="L75" s="356"/>
      <c r="M75" s="212"/>
      <c r="N75" s="212"/>
      <c r="O75" s="212"/>
      <c r="P75" s="212"/>
      <c r="Q75" s="212"/>
      <c r="R75" s="212"/>
      <c r="S75" s="212"/>
      <c r="T75" s="212"/>
    </row>
    <row r="76" spans="1:23" ht="29.25" customHeight="1" x14ac:dyDescent="0.2">
      <c r="A76" s="67"/>
      <c r="B76" s="68"/>
      <c r="C76" s="68"/>
      <c r="D76" s="68"/>
      <c r="E76" s="69"/>
      <c r="F76" s="69"/>
      <c r="G76" s="69"/>
      <c r="H76" s="69"/>
      <c r="I76" s="69"/>
      <c r="J76" s="69"/>
      <c r="K76" s="69"/>
      <c r="L76" s="69"/>
      <c r="M76" s="69"/>
      <c r="N76" s="69"/>
      <c r="O76" s="69"/>
      <c r="P76" s="69"/>
      <c r="Q76" s="69"/>
      <c r="R76" s="69"/>
      <c r="S76" s="69"/>
      <c r="T76" s="69"/>
    </row>
  </sheetData>
  <sheetProtection sheet="1" formatCells="0" formatColumns="0" formatRows="0" insertColumns="0" insertRows="0" insertHyperlinks="0" deleteColumns="0" deleteRows="0" sort="0" autoFilter="0" pivotTables="0"/>
  <mergeCells count="259">
    <mergeCell ref="A6:B6"/>
    <mergeCell ref="C6:J6"/>
    <mergeCell ref="K6:L6"/>
    <mergeCell ref="M6:T6"/>
    <mergeCell ref="E5:J5"/>
    <mergeCell ref="A1:Q1"/>
    <mergeCell ref="S1:T1"/>
    <mergeCell ref="A2:T2"/>
    <mergeCell ref="A3:T3"/>
    <mergeCell ref="A4:B4"/>
    <mergeCell ref="C4:J4"/>
    <mergeCell ref="K4:L4"/>
    <mergeCell ref="M4:P4"/>
    <mergeCell ref="A5:D5"/>
    <mergeCell ref="K5:L5"/>
    <mergeCell ref="M5:P5"/>
    <mergeCell ref="R4:S4"/>
    <mergeCell ref="R5:S5"/>
    <mergeCell ref="A12:B12"/>
    <mergeCell ref="C12:D12"/>
    <mergeCell ref="E12:G12"/>
    <mergeCell ref="H12:J12"/>
    <mergeCell ref="L12:N12"/>
    <mergeCell ref="O12:Q12"/>
    <mergeCell ref="A7:B7"/>
    <mergeCell ref="C7:J7"/>
    <mergeCell ref="K7:L7"/>
    <mergeCell ref="M7:T7"/>
    <mergeCell ref="A8:E8"/>
    <mergeCell ref="F8:T8"/>
    <mergeCell ref="A9:T9"/>
    <mergeCell ref="A10:T10"/>
    <mergeCell ref="A11:B11"/>
    <mergeCell ref="C11:D11"/>
    <mergeCell ref="E11:G11"/>
    <mergeCell ref="H11:J11"/>
    <mergeCell ref="L11:N11"/>
    <mergeCell ref="O11:Q11"/>
    <mergeCell ref="R11:S12"/>
    <mergeCell ref="T11:T12"/>
    <mergeCell ref="A14:B14"/>
    <mergeCell ref="C14:D14"/>
    <mergeCell ref="E14:G14"/>
    <mergeCell ref="H14:J14"/>
    <mergeCell ref="L14:N14"/>
    <mergeCell ref="O14:Q14"/>
    <mergeCell ref="A13:B13"/>
    <mergeCell ref="C13:D13"/>
    <mergeCell ref="E13:G13"/>
    <mergeCell ref="H13:J13"/>
    <mergeCell ref="L13:N13"/>
    <mergeCell ref="O13:Q13"/>
    <mergeCell ref="A16:B16"/>
    <mergeCell ref="C16:D16"/>
    <mergeCell ref="E16:G16"/>
    <mergeCell ref="H16:J16"/>
    <mergeCell ref="L16:N16"/>
    <mergeCell ref="O16:Q16"/>
    <mergeCell ref="A15:B15"/>
    <mergeCell ref="C15:D15"/>
    <mergeCell ref="E15:G15"/>
    <mergeCell ref="H15:J15"/>
    <mergeCell ref="L15:N15"/>
    <mergeCell ref="O15:Q15"/>
    <mergeCell ref="A18:B18"/>
    <mergeCell ref="C18:D18"/>
    <mergeCell ref="E18:G18"/>
    <mergeCell ref="H18:J18"/>
    <mergeCell ref="L18:N18"/>
    <mergeCell ref="O18:Q18"/>
    <mergeCell ref="A17:B17"/>
    <mergeCell ref="C17:D17"/>
    <mergeCell ref="E17:G17"/>
    <mergeCell ref="H17:J17"/>
    <mergeCell ref="L17:N17"/>
    <mergeCell ref="O17:Q17"/>
    <mergeCell ref="A21:B21"/>
    <mergeCell ref="C21:D21"/>
    <mergeCell ref="E21:G21"/>
    <mergeCell ref="H21:J21"/>
    <mergeCell ref="L21:N21"/>
    <mergeCell ref="O21:Q21"/>
    <mergeCell ref="A19:B19"/>
    <mergeCell ref="C19:D19"/>
    <mergeCell ref="E19:G19"/>
    <mergeCell ref="H19:J19"/>
    <mergeCell ref="L19:N19"/>
    <mergeCell ref="O19:Q19"/>
    <mergeCell ref="O20:Q20"/>
    <mergeCell ref="L20:N20"/>
    <mergeCell ref="H20:J20"/>
    <mergeCell ref="E20:G20"/>
    <mergeCell ref="C20:D20"/>
    <mergeCell ref="A20:B20"/>
    <mergeCell ref="A23:B23"/>
    <mergeCell ref="C23:D23"/>
    <mergeCell ref="E23:G23"/>
    <mergeCell ref="H23:J23"/>
    <mergeCell ref="L23:N23"/>
    <mergeCell ref="O23:Q23"/>
    <mergeCell ref="A22:B22"/>
    <mergeCell ref="C22:D22"/>
    <mergeCell ref="E22:G22"/>
    <mergeCell ref="H22:J22"/>
    <mergeCell ref="L22:N22"/>
    <mergeCell ref="O22:Q22"/>
    <mergeCell ref="A25:K25"/>
    <mergeCell ref="L25:N25"/>
    <mergeCell ref="O25:Q25"/>
    <mergeCell ref="A26:K26"/>
    <mergeCell ref="L26:N26"/>
    <mergeCell ref="O26:Q26"/>
    <mergeCell ref="A24:B24"/>
    <mergeCell ref="C24:D24"/>
    <mergeCell ref="E24:G24"/>
    <mergeCell ref="H24:J24"/>
    <mergeCell ref="L24:N24"/>
    <mergeCell ref="O24:Q24"/>
    <mergeCell ref="A30:N30"/>
    <mergeCell ref="O30:Q30"/>
    <mergeCell ref="A31:C31"/>
    <mergeCell ref="D31:G31"/>
    <mergeCell ref="H31:N31"/>
    <mergeCell ref="O31:Q31"/>
    <mergeCell ref="A27:T27"/>
    <mergeCell ref="A28:N28"/>
    <mergeCell ref="O28:Q28"/>
    <mergeCell ref="A29:N29"/>
    <mergeCell ref="O29:Q29"/>
    <mergeCell ref="O32:Q32"/>
    <mergeCell ref="A33:T33"/>
    <mergeCell ref="A34:J35"/>
    <mergeCell ref="K34:K35"/>
    <mergeCell ref="L34:L35"/>
    <mergeCell ref="M34:S34"/>
    <mergeCell ref="T34:T35"/>
    <mergeCell ref="M35:N35"/>
    <mergeCell ref="O35:Q35"/>
    <mergeCell ref="H32:N32"/>
    <mergeCell ref="D32:G32"/>
    <mergeCell ref="A32:C32"/>
    <mergeCell ref="R32:S32"/>
    <mergeCell ref="R35:S35"/>
    <mergeCell ref="A40:T40"/>
    <mergeCell ref="A41:J41"/>
    <mergeCell ref="K41:L41"/>
    <mergeCell ref="M41:Q41"/>
    <mergeCell ref="R43:S43"/>
    <mergeCell ref="A36:J36"/>
    <mergeCell ref="A37:J37"/>
    <mergeCell ref="P36:Q36"/>
    <mergeCell ref="P37:Q37"/>
    <mergeCell ref="R41:S42"/>
    <mergeCell ref="T41:T42"/>
    <mergeCell ref="A42:J42"/>
    <mergeCell ref="K42:L42"/>
    <mergeCell ref="M42:N42"/>
    <mergeCell ref="P42:Q42"/>
    <mergeCell ref="A59:N59"/>
    <mergeCell ref="O59:Q59"/>
    <mergeCell ref="E53:J53"/>
    <mergeCell ref="A54:T54"/>
    <mergeCell ref="A55:T55"/>
    <mergeCell ref="A50:A53"/>
    <mergeCell ref="B50:D53"/>
    <mergeCell ref="E50:J50"/>
    <mergeCell ref="E52:J52"/>
    <mergeCell ref="R59:S59"/>
    <mergeCell ref="E51:J51"/>
    <mergeCell ref="P51:Q51"/>
    <mergeCell ref="A65:Q65"/>
    <mergeCell ref="A66:T66"/>
    <mergeCell ref="A67:S67"/>
    <mergeCell ref="A68:G68"/>
    <mergeCell ref="H68:S68"/>
    <mergeCell ref="A69:G69"/>
    <mergeCell ref="H69:S69"/>
    <mergeCell ref="A60:T60"/>
    <mergeCell ref="A61:Q61"/>
    <mergeCell ref="A62:Q62"/>
    <mergeCell ref="A63:Q63"/>
    <mergeCell ref="A64:Q64"/>
    <mergeCell ref="R61:S61"/>
    <mergeCell ref="R62:S62"/>
    <mergeCell ref="R63:S63"/>
    <mergeCell ref="R64:S64"/>
    <mergeCell ref="R65:S65"/>
    <mergeCell ref="A70:S70"/>
    <mergeCell ref="A71:T71"/>
    <mergeCell ref="E72:J72"/>
    <mergeCell ref="F73:J73"/>
    <mergeCell ref="E74:J74"/>
    <mergeCell ref="E75:J75"/>
    <mergeCell ref="M73:O73"/>
    <mergeCell ref="P73:Q73"/>
    <mergeCell ref="R26:T26"/>
    <mergeCell ref="R28:S28"/>
    <mergeCell ref="R29:S29"/>
    <mergeCell ref="R30:S30"/>
    <mergeCell ref="R31:S31"/>
    <mergeCell ref="P52:Q52"/>
    <mergeCell ref="R58:S58"/>
    <mergeCell ref="P53:Q53"/>
    <mergeCell ref="A56:T56"/>
    <mergeCell ref="A57:T57"/>
    <mergeCell ref="A58:N58"/>
    <mergeCell ref="O58:Q58"/>
    <mergeCell ref="A46:J46"/>
    <mergeCell ref="K46:L46"/>
    <mergeCell ref="M46:N46"/>
    <mergeCell ref="A75:D75"/>
    <mergeCell ref="A48:H49"/>
    <mergeCell ref="R13:S13"/>
    <mergeCell ref="R14:S14"/>
    <mergeCell ref="R15:S15"/>
    <mergeCell ref="R16:S16"/>
    <mergeCell ref="R17:S17"/>
    <mergeCell ref="R18:S18"/>
    <mergeCell ref="R19:S19"/>
    <mergeCell ref="R20:S20"/>
    <mergeCell ref="R21:S21"/>
    <mergeCell ref="A44:J44"/>
    <mergeCell ref="K44:L44"/>
    <mergeCell ref="M44:N44"/>
    <mergeCell ref="P44:Q44"/>
    <mergeCell ref="A45:J45"/>
    <mergeCell ref="K45:L45"/>
    <mergeCell ref="M45:N45"/>
    <mergeCell ref="P45:Q45"/>
    <mergeCell ref="A43:J43"/>
    <mergeCell ref="K43:L43"/>
    <mergeCell ref="M43:N43"/>
    <mergeCell ref="P43:Q43"/>
    <mergeCell ref="A38:T38"/>
    <mergeCell ref="A39:T39"/>
    <mergeCell ref="L75:T75"/>
    <mergeCell ref="L72:T72"/>
    <mergeCell ref="A73:E73"/>
    <mergeCell ref="R73:T73"/>
    <mergeCell ref="B72:C72"/>
    <mergeCell ref="A74:D74"/>
    <mergeCell ref="L74:T74"/>
    <mergeCell ref="R22:S22"/>
    <mergeCell ref="R23:S23"/>
    <mergeCell ref="R24:S24"/>
    <mergeCell ref="R25:S25"/>
    <mergeCell ref="R44:S44"/>
    <mergeCell ref="R45:S45"/>
    <mergeCell ref="R46:S46"/>
    <mergeCell ref="R49:S49"/>
    <mergeCell ref="P50:Q50"/>
    <mergeCell ref="P46:Q46"/>
    <mergeCell ref="A47:T47"/>
    <mergeCell ref="M48:S48"/>
    <mergeCell ref="T48:T49"/>
    <mergeCell ref="M49:N49"/>
    <mergeCell ref="O49:Q49"/>
    <mergeCell ref="I48:J48"/>
    <mergeCell ref="I49:J49"/>
  </mergeCells>
  <pageMargins left="0.7" right="0.7" top="0.78740157499999996" bottom="0.78740157499999996" header="0.3" footer="0.3"/>
  <pageSetup paperSize="9" scale="61" orientation="portrait" r:id="rId1"/>
  <headerFooter>
    <oddFooter xml:space="preserve">&amp;L&amp;7&amp;K9C9C9C© Copyright Sticos AS&amp;R&amp;7&amp;K9C9C9CUtskrift fra Sticos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28"/>
  <sheetViews>
    <sheetView showGridLines="0" workbookViewId="0"/>
  </sheetViews>
  <sheetFormatPr baseColWidth="10" defaultRowHeight="12.75" x14ac:dyDescent="0.2"/>
  <sheetData>
    <row r="2" spans="1:1" s="2" customFormat="1" ht="15" x14ac:dyDescent="0.25">
      <c r="A2" s="1" t="s">
        <v>61</v>
      </c>
    </row>
    <row r="3" spans="1:1" s="2" customFormat="1" ht="14.25" x14ac:dyDescent="0.2"/>
    <row r="4" spans="1:1" s="2" customFormat="1" ht="15" x14ac:dyDescent="0.25">
      <c r="A4" s="3"/>
    </row>
    <row r="5" spans="1:1" s="2" customFormat="1" ht="14.25" x14ac:dyDescent="0.2">
      <c r="A5" s="4"/>
    </row>
    <row r="6" spans="1:1" s="2" customFormat="1" ht="14.25" x14ac:dyDescent="0.2">
      <c r="A6" s="4"/>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9</vt:i4>
      </vt:variant>
    </vt:vector>
  </HeadingPairs>
  <TitlesOfParts>
    <vt:vector size="15" baseType="lpstr">
      <vt:lpstr>Fra 01.01.21</vt:lpstr>
      <vt:lpstr>Fra 01.06.20-31.12.20</vt:lpstr>
      <vt:lpstr>Fra 01.01.19-31.05.20</vt:lpstr>
      <vt:lpstr>Fra 22.06.2018 -31.12.18</vt:lpstr>
      <vt:lpstr>Fra 01.01.2018-21.06.18</vt:lpstr>
      <vt:lpstr>Info</vt:lpstr>
      <vt:lpstr>'Fra 01.01.19-31.05.20'!KundeNavn</vt:lpstr>
      <vt:lpstr>'Fra 01.01.2018-21.06.18'!KundeNavn</vt:lpstr>
      <vt:lpstr>'Fra 01.06.20-31.12.20'!KundeNavn</vt:lpstr>
      <vt:lpstr>'Fra 22.06.2018 -31.12.18'!KundeNavn</vt:lpstr>
      <vt:lpstr>'Fra 01.01.19-31.05.20'!Utskriftsområde</vt:lpstr>
      <vt:lpstr>'Fra 01.01.2018-21.06.18'!Utskriftsområde</vt:lpstr>
      <vt:lpstr>'Fra 01.01.21'!Utskriftsområde</vt:lpstr>
      <vt:lpstr>'Fra 01.06.20-31.12.20'!Utskriftsområde</vt:lpstr>
      <vt:lpstr>'Fra 22.06.2018 -31.12.18'!Utskriftsområde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Anne-Lise Karlsen</cp:lastModifiedBy>
  <cp:lastPrinted>2020-12-15T13:21:56Z</cp:lastPrinted>
  <dcterms:created xsi:type="dcterms:W3CDTF">2010-12-10T08:56:00Z</dcterms:created>
  <dcterms:modified xsi:type="dcterms:W3CDTF">2021-06-23T07:50:43Z</dcterms:modified>
</cp:coreProperties>
</file>